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8_上下水道課\★上水道\経理\☆ 水質関係\水質検査・採水\水質検査　【採水・月1回】\検査結果\R7\８月\"/>
    </mc:Choice>
  </mc:AlternateContent>
  <xr:revisionPtr revIDLastSave="0" documentId="13_ncr:1_{BFBAA4A6-B760-4576-8777-1EE68B376891}" xr6:coauthVersionLast="43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新長岡浄水場" sheetId="30" r:id="rId1"/>
    <sheet name="梨子木平浄水場" sheetId="31" r:id="rId2"/>
    <sheet name="北部浄水場" sheetId="32" r:id="rId3"/>
    <sheet name="中央配水池" sheetId="33" r:id="rId4"/>
    <sheet name="桃泉浄水場" sheetId="34" r:id="rId5"/>
    <sheet name="南部浄水場" sheetId="35" r:id="rId6"/>
    <sheet name="新井浄水場" sheetId="36" r:id="rId7"/>
  </sheets>
  <definedNames>
    <definedName name="_xlnm.Print_Area" localSheetId="6">新井浄水場!$A$1:$R$60</definedName>
    <definedName name="_xlnm.Print_Area" localSheetId="0">新長岡浄水場!$A$1:$R$60</definedName>
    <definedName name="_xlnm.Print_Area" localSheetId="3">中央配水池!$A$1:$R$60</definedName>
    <definedName name="_xlnm.Print_Area" localSheetId="4">桃泉浄水場!$A$1:$R$60</definedName>
    <definedName name="_xlnm.Print_Area" localSheetId="5">南部浄水場!$A$1:$R$60</definedName>
    <definedName name="_xlnm.Print_Area" localSheetId="2">北部浄水場!$A$1:$R$60</definedName>
    <definedName name="_xlnm.Print_Area" localSheetId="1">梨子木平浄水場!$A$1:$R$60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" i="34" l="1"/>
  <c r="T6" i="34"/>
  <c r="U6" i="34"/>
  <c r="AA6" i="34"/>
  <c r="Z6" i="34" s="1"/>
  <c r="AB6" i="34"/>
  <c r="AC6" i="34"/>
  <c r="AD6" i="34"/>
  <c r="AF6" i="34"/>
  <c r="AG6" i="34"/>
  <c r="S6" i="32"/>
  <c r="T6" i="32"/>
  <c r="U6" i="32"/>
  <c r="AA6" i="32"/>
  <c r="Z6" i="32" s="1"/>
  <c r="AB6" i="32"/>
  <c r="AD6" i="32"/>
  <c r="AF6" i="32"/>
  <c r="AG6" i="32"/>
  <c r="S6" i="31"/>
  <c r="T6" i="31"/>
  <c r="U6" i="31"/>
  <c r="AA6" i="31"/>
  <c r="Z6" i="31" s="1"/>
  <c r="AB6" i="31"/>
  <c r="AC6" i="31"/>
  <c r="AD6" i="31"/>
  <c r="AF6" i="31"/>
  <c r="AG6" i="31"/>
  <c r="S6" i="30"/>
  <c r="T6" i="30"/>
  <c r="U6" i="30"/>
  <c r="AA6" i="30"/>
  <c r="AC6" i="30" s="1"/>
  <c r="AB6" i="30"/>
  <c r="AD6" i="30"/>
  <c r="AF6" i="30"/>
  <c r="AG6" i="30"/>
  <c r="S6" i="36"/>
  <c r="T6" i="36"/>
  <c r="U6" i="36"/>
  <c r="AA6" i="36"/>
  <c r="Z6" i="36" s="1"/>
  <c r="AB6" i="36"/>
  <c r="AD6" i="36"/>
  <c r="AF6" i="36"/>
  <c r="AG6" i="36"/>
  <c r="S6" i="35"/>
  <c r="T6" i="35"/>
  <c r="U6" i="35"/>
  <c r="AA6" i="35"/>
  <c r="Z6" i="35" s="1"/>
  <c r="AB6" i="35"/>
  <c r="AD6" i="35"/>
  <c r="AF6" i="35"/>
  <c r="AG6" i="35"/>
  <c r="S6" i="33"/>
  <c r="T6" i="33"/>
  <c r="U6" i="33"/>
  <c r="AA6" i="33"/>
  <c r="Z6" i="33" s="1"/>
  <c r="AB6" i="33"/>
  <c r="AC6" i="33"/>
  <c r="AD6" i="33"/>
  <c r="AF6" i="33"/>
  <c r="AG6" i="33"/>
  <c r="AH60" i="36"/>
  <c r="AG60" i="36"/>
  <c r="AF60" i="36"/>
  <c r="AH59" i="36"/>
  <c r="AG59" i="36"/>
  <c r="AF59" i="36"/>
  <c r="AH58" i="36"/>
  <c r="AG58" i="36"/>
  <c r="AF58" i="36"/>
  <c r="AD56" i="36"/>
  <c r="AA56" i="36"/>
  <c r="Z56" i="36" s="1"/>
  <c r="U56" i="36"/>
  <c r="T56" i="36"/>
  <c r="S56" i="36"/>
  <c r="AD55" i="36"/>
  <c r="AA55" i="36"/>
  <c r="Z55" i="36" s="1"/>
  <c r="U55" i="36"/>
  <c r="T55" i="36"/>
  <c r="S55" i="36"/>
  <c r="AH54" i="36"/>
  <c r="AG54" i="36"/>
  <c r="AF54" i="36"/>
  <c r="AH53" i="36"/>
  <c r="AG53" i="36"/>
  <c r="AF53" i="36"/>
  <c r="AH52" i="36"/>
  <c r="AG52" i="36"/>
  <c r="AF52" i="36"/>
  <c r="AD51" i="36"/>
  <c r="AA51" i="36"/>
  <c r="Z51" i="36" s="1"/>
  <c r="AB51" i="36" s="1"/>
  <c r="U51" i="36"/>
  <c r="T51" i="36"/>
  <c r="S51" i="36"/>
  <c r="AD50" i="36"/>
  <c r="AA50" i="36"/>
  <c r="Z50" i="36" s="1"/>
  <c r="AB50" i="36" s="1"/>
  <c r="U50" i="36"/>
  <c r="T50" i="36"/>
  <c r="S50" i="36"/>
  <c r="AD49" i="36"/>
  <c r="AA49" i="36"/>
  <c r="Z49" i="36" s="1"/>
  <c r="AB49" i="36" s="1"/>
  <c r="U49" i="36"/>
  <c r="T49" i="36"/>
  <c r="S49" i="36"/>
  <c r="AD48" i="36"/>
  <c r="AA48" i="36"/>
  <c r="Z48" i="36" s="1"/>
  <c r="AB48" i="36" s="1"/>
  <c r="U48" i="36"/>
  <c r="T48" i="36"/>
  <c r="S48" i="36"/>
  <c r="AD47" i="36"/>
  <c r="AA47" i="36"/>
  <c r="Z47" i="36"/>
  <c r="AB47" i="36" s="1"/>
  <c r="U47" i="36"/>
  <c r="T47" i="36"/>
  <c r="S47" i="36"/>
  <c r="AD46" i="36"/>
  <c r="AA46" i="36"/>
  <c r="Z46" i="36" s="1"/>
  <c r="AB46" i="36" s="1"/>
  <c r="U46" i="36"/>
  <c r="T46" i="36"/>
  <c r="S46" i="36"/>
  <c r="AD45" i="36"/>
  <c r="AA45" i="36"/>
  <c r="Z45" i="36" s="1"/>
  <c r="AB45" i="36" s="1"/>
  <c r="U45" i="36"/>
  <c r="T45" i="36"/>
  <c r="S45" i="36"/>
  <c r="AD44" i="36"/>
  <c r="AA44" i="36"/>
  <c r="Z44" i="36" s="1"/>
  <c r="AB44" i="36" s="1"/>
  <c r="U44" i="36"/>
  <c r="T44" i="36"/>
  <c r="S44" i="36"/>
  <c r="AD43" i="36"/>
  <c r="AA43" i="36"/>
  <c r="Z43" i="36" s="1"/>
  <c r="AB43" i="36" s="1"/>
  <c r="U43" i="36"/>
  <c r="T43" i="36"/>
  <c r="S43" i="36"/>
  <c r="AD42" i="36"/>
  <c r="AA42" i="36"/>
  <c r="Z42" i="36" s="1"/>
  <c r="AB42" i="36" s="1"/>
  <c r="U42" i="36"/>
  <c r="T42" i="36"/>
  <c r="S42" i="36"/>
  <c r="AD41" i="36"/>
  <c r="AA41" i="36"/>
  <c r="Z41" i="36"/>
  <c r="AB41" i="36" s="1"/>
  <c r="U41" i="36"/>
  <c r="T41" i="36"/>
  <c r="S41" i="36"/>
  <c r="AD40" i="36"/>
  <c r="AA40" i="36"/>
  <c r="Z40" i="36" s="1"/>
  <c r="AB40" i="36" s="1"/>
  <c r="U40" i="36"/>
  <c r="T40" i="36"/>
  <c r="S40" i="36"/>
  <c r="AD39" i="36"/>
  <c r="AA39" i="36"/>
  <c r="Z39" i="36"/>
  <c r="AB39" i="36" s="1"/>
  <c r="U39" i="36"/>
  <c r="T39" i="36"/>
  <c r="S39" i="36"/>
  <c r="AD38" i="36"/>
  <c r="AA38" i="36"/>
  <c r="Z38" i="36" s="1"/>
  <c r="AB38" i="36" s="1"/>
  <c r="U38" i="36"/>
  <c r="T38" i="36"/>
  <c r="S38" i="36"/>
  <c r="AD37" i="36"/>
  <c r="AA37" i="36"/>
  <c r="Z37" i="36"/>
  <c r="AB37" i="36" s="1"/>
  <c r="U37" i="36"/>
  <c r="T37" i="36"/>
  <c r="S37" i="36"/>
  <c r="AD36" i="36"/>
  <c r="AA36" i="36"/>
  <c r="Z36" i="36" s="1"/>
  <c r="U36" i="36"/>
  <c r="T36" i="36"/>
  <c r="S36" i="36"/>
  <c r="AD35" i="36"/>
  <c r="AA35" i="36"/>
  <c r="Z35" i="36" s="1"/>
  <c r="U35" i="36"/>
  <c r="T35" i="36"/>
  <c r="S35" i="36"/>
  <c r="AD34" i="36"/>
  <c r="AA34" i="36"/>
  <c r="Z34" i="36" s="1"/>
  <c r="U34" i="36"/>
  <c r="T34" i="36"/>
  <c r="S34" i="36"/>
  <c r="AD33" i="36"/>
  <c r="AA33" i="36"/>
  <c r="Z33" i="36" s="1"/>
  <c r="U33" i="36"/>
  <c r="T33" i="36"/>
  <c r="S33" i="36"/>
  <c r="AD32" i="36"/>
  <c r="AA32" i="36"/>
  <c r="Z32" i="36" s="1"/>
  <c r="U32" i="36"/>
  <c r="T32" i="36"/>
  <c r="S32" i="36"/>
  <c r="AD31" i="36"/>
  <c r="AA31" i="36"/>
  <c r="Z31" i="36" s="1"/>
  <c r="U31" i="36"/>
  <c r="T31" i="36"/>
  <c r="S31" i="36"/>
  <c r="AD30" i="36"/>
  <c r="AA30" i="36"/>
  <c r="Z30" i="36" s="1"/>
  <c r="U30" i="36"/>
  <c r="T30" i="36"/>
  <c r="S30" i="36"/>
  <c r="AD29" i="36"/>
  <c r="AA29" i="36"/>
  <c r="Z29" i="36" s="1"/>
  <c r="U29" i="36"/>
  <c r="T29" i="36"/>
  <c r="S29" i="36"/>
  <c r="AD28" i="36"/>
  <c r="AA28" i="36"/>
  <c r="Z28" i="36" s="1"/>
  <c r="U28" i="36"/>
  <c r="T28" i="36"/>
  <c r="S28" i="36"/>
  <c r="AD27" i="36"/>
  <c r="AA27" i="36"/>
  <c r="Z27" i="36" s="1"/>
  <c r="U27" i="36"/>
  <c r="T27" i="36"/>
  <c r="S27" i="36"/>
  <c r="AD26" i="36"/>
  <c r="AA26" i="36"/>
  <c r="Z26" i="36" s="1"/>
  <c r="U26" i="36"/>
  <c r="T26" i="36"/>
  <c r="S26" i="36"/>
  <c r="AD25" i="36"/>
  <c r="AA25" i="36"/>
  <c r="Z25" i="36" s="1"/>
  <c r="U25" i="36"/>
  <c r="T25" i="36"/>
  <c r="S25" i="36"/>
  <c r="AD24" i="36"/>
  <c r="AA24" i="36"/>
  <c r="Z24" i="36" s="1"/>
  <c r="U24" i="36"/>
  <c r="T24" i="36"/>
  <c r="S24" i="36"/>
  <c r="AD23" i="36"/>
  <c r="AA23" i="36"/>
  <c r="Z23" i="36" s="1"/>
  <c r="U23" i="36"/>
  <c r="T23" i="36"/>
  <c r="S23" i="36"/>
  <c r="AD22" i="36"/>
  <c r="AA22" i="36"/>
  <c r="Z22" i="36" s="1"/>
  <c r="U22" i="36"/>
  <c r="T22" i="36"/>
  <c r="S22" i="36"/>
  <c r="AD21" i="36"/>
  <c r="AA21" i="36"/>
  <c r="Z21" i="36" s="1"/>
  <c r="U21" i="36"/>
  <c r="T21" i="36"/>
  <c r="S21" i="36"/>
  <c r="AD20" i="36"/>
  <c r="AA20" i="36"/>
  <c r="Z20" i="36" s="1"/>
  <c r="U20" i="36"/>
  <c r="T20" i="36"/>
  <c r="S20" i="36"/>
  <c r="AD19" i="36"/>
  <c r="AA19" i="36"/>
  <c r="Z19" i="36" s="1"/>
  <c r="U19" i="36"/>
  <c r="T19" i="36"/>
  <c r="S19" i="36"/>
  <c r="AD18" i="36"/>
  <c r="AA18" i="36"/>
  <c r="Z18" i="36" s="1"/>
  <c r="U18" i="36"/>
  <c r="T18" i="36"/>
  <c r="S18" i="36"/>
  <c r="AD17" i="36"/>
  <c r="AA17" i="36"/>
  <c r="Z17" i="36" s="1"/>
  <c r="U17" i="36"/>
  <c r="T17" i="36"/>
  <c r="S17" i="36"/>
  <c r="AD16" i="36"/>
  <c r="AA16" i="36"/>
  <c r="Z16" i="36" s="1"/>
  <c r="U16" i="36"/>
  <c r="T16" i="36"/>
  <c r="S16" i="36"/>
  <c r="AD15" i="36"/>
  <c r="AA15" i="36"/>
  <c r="Z15" i="36" s="1"/>
  <c r="U15" i="36"/>
  <c r="T15" i="36"/>
  <c r="S15" i="36"/>
  <c r="AD14" i="36"/>
  <c r="AA14" i="36"/>
  <c r="Z14" i="36" s="1"/>
  <c r="U14" i="36"/>
  <c r="T14" i="36"/>
  <c r="S14" i="36"/>
  <c r="AD13" i="36"/>
  <c r="AA13" i="36"/>
  <c r="Z13" i="36" s="1"/>
  <c r="U13" i="36"/>
  <c r="T13" i="36"/>
  <c r="S13" i="36"/>
  <c r="AD12" i="36"/>
  <c r="AA12" i="36"/>
  <c r="Z12" i="36" s="1"/>
  <c r="U12" i="36"/>
  <c r="T12" i="36"/>
  <c r="S12" i="36"/>
  <c r="AD11" i="36"/>
  <c r="AA11" i="36"/>
  <c r="Z11" i="36" s="1"/>
  <c r="U11" i="36"/>
  <c r="T11" i="36"/>
  <c r="S11" i="36"/>
  <c r="AD10" i="36"/>
  <c r="AA10" i="36"/>
  <c r="Z10" i="36" s="1"/>
  <c r="U10" i="36"/>
  <c r="T10" i="36"/>
  <c r="S10" i="36"/>
  <c r="AD9" i="36"/>
  <c r="AA9" i="36"/>
  <c r="Z9" i="36" s="1"/>
  <c r="U9" i="36"/>
  <c r="T9" i="36"/>
  <c r="S9" i="36"/>
  <c r="AD8" i="36"/>
  <c r="AA8" i="36"/>
  <c r="Z8" i="36" s="1"/>
  <c r="U8" i="36"/>
  <c r="T8" i="36"/>
  <c r="S8" i="36"/>
  <c r="AH60" i="35"/>
  <c r="AG60" i="35"/>
  <c r="AF60" i="35"/>
  <c r="AH59" i="35"/>
  <c r="AG59" i="35"/>
  <c r="AF59" i="35"/>
  <c r="AH58" i="35"/>
  <c r="AG58" i="35"/>
  <c r="AF58" i="35"/>
  <c r="AD56" i="35"/>
  <c r="AA56" i="35"/>
  <c r="Z56" i="35" s="1"/>
  <c r="U56" i="35"/>
  <c r="T56" i="35"/>
  <c r="S56" i="35"/>
  <c r="AD55" i="35"/>
  <c r="AA55" i="35"/>
  <c r="Z55" i="35" s="1"/>
  <c r="U55" i="35"/>
  <c r="T55" i="35"/>
  <c r="S55" i="35"/>
  <c r="AH54" i="35"/>
  <c r="AG54" i="35"/>
  <c r="AF54" i="35"/>
  <c r="AH53" i="35"/>
  <c r="AG53" i="35"/>
  <c r="AF53" i="35"/>
  <c r="AH52" i="35"/>
  <c r="AG52" i="35"/>
  <c r="AF52" i="35"/>
  <c r="AD51" i="35"/>
  <c r="AA51" i="35"/>
  <c r="Z51" i="35" s="1"/>
  <c r="U51" i="35"/>
  <c r="T51" i="35"/>
  <c r="S51" i="35"/>
  <c r="AD50" i="35"/>
  <c r="AA50" i="35"/>
  <c r="Z50" i="35"/>
  <c r="U50" i="35"/>
  <c r="T50" i="35"/>
  <c r="S50" i="35"/>
  <c r="AD49" i="35"/>
  <c r="AA49" i="35"/>
  <c r="Z49" i="35" s="1"/>
  <c r="AB49" i="35" s="1"/>
  <c r="AC49" i="35" s="1"/>
  <c r="AE49" i="35" s="1"/>
  <c r="U49" i="35"/>
  <c r="T49" i="35"/>
  <c r="S49" i="35"/>
  <c r="AD48" i="35"/>
  <c r="AA48" i="35"/>
  <c r="Z48" i="35" s="1"/>
  <c r="AB48" i="35" s="1"/>
  <c r="AC48" i="35" s="1"/>
  <c r="AE48" i="35" s="1"/>
  <c r="U48" i="35"/>
  <c r="T48" i="35"/>
  <c r="S48" i="35"/>
  <c r="AD47" i="35"/>
  <c r="AA47" i="35"/>
  <c r="Z47" i="35" s="1"/>
  <c r="U47" i="35"/>
  <c r="T47" i="35"/>
  <c r="S47" i="35"/>
  <c r="AD46" i="35"/>
  <c r="AA46" i="35"/>
  <c r="Z46" i="35" s="1"/>
  <c r="AB46" i="35" s="1"/>
  <c r="U46" i="35"/>
  <c r="T46" i="35"/>
  <c r="S46" i="35"/>
  <c r="AD45" i="35"/>
  <c r="AA45" i="35"/>
  <c r="Z45" i="35" s="1"/>
  <c r="AB45" i="35" s="1"/>
  <c r="AF45" i="35" s="1"/>
  <c r="U45" i="35"/>
  <c r="T45" i="35"/>
  <c r="S45" i="35"/>
  <c r="AD44" i="35"/>
  <c r="AA44" i="35"/>
  <c r="Z44" i="35" s="1"/>
  <c r="U44" i="35"/>
  <c r="T44" i="35"/>
  <c r="S44" i="35"/>
  <c r="AD43" i="35"/>
  <c r="AA43" i="35"/>
  <c r="Z43" i="35" s="1"/>
  <c r="U43" i="35"/>
  <c r="T43" i="35"/>
  <c r="S43" i="35"/>
  <c r="AD42" i="35"/>
  <c r="AA42" i="35"/>
  <c r="Z42" i="35" s="1"/>
  <c r="AB42" i="35" s="1"/>
  <c r="AC42" i="35" s="1"/>
  <c r="AE42" i="35" s="1"/>
  <c r="U42" i="35"/>
  <c r="T42" i="35"/>
  <c r="S42" i="35"/>
  <c r="AD41" i="35"/>
  <c r="AA41" i="35"/>
  <c r="Z41" i="35" s="1"/>
  <c r="U41" i="35"/>
  <c r="T41" i="35"/>
  <c r="S41" i="35"/>
  <c r="AD40" i="35"/>
  <c r="AA40" i="35"/>
  <c r="Z40" i="35" s="1"/>
  <c r="U40" i="35"/>
  <c r="T40" i="35"/>
  <c r="S40" i="35"/>
  <c r="AD39" i="35"/>
  <c r="AA39" i="35"/>
  <c r="Z39" i="35" s="1"/>
  <c r="U39" i="35"/>
  <c r="T39" i="35"/>
  <c r="S39" i="35"/>
  <c r="AD38" i="35"/>
  <c r="AA38" i="35"/>
  <c r="Z38" i="35" s="1"/>
  <c r="U38" i="35"/>
  <c r="T38" i="35"/>
  <c r="S38" i="35"/>
  <c r="AD37" i="35"/>
  <c r="AA37" i="35"/>
  <c r="Z37" i="35" s="1"/>
  <c r="U37" i="35"/>
  <c r="T37" i="35"/>
  <c r="S37" i="35"/>
  <c r="AD36" i="35"/>
  <c r="AA36" i="35"/>
  <c r="Z36" i="35"/>
  <c r="U36" i="35"/>
  <c r="T36" i="35"/>
  <c r="S36" i="35"/>
  <c r="AD35" i="35"/>
  <c r="AA35" i="35"/>
  <c r="Z35" i="35"/>
  <c r="U35" i="35"/>
  <c r="T35" i="35"/>
  <c r="S35" i="35"/>
  <c r="AD34" i="35"/>
  <c r="AA34" i="35"/>
  <c r="Z34" i="35" s="1"/>
  <c r="U34" i="35"/>
  <c r="T34" i="35"/>
  <c r="S34" i="35"/>
  <c r="AD33" i="35"/>
  <c r="AA33" i="35"/>
  <c r="Z33" i="35" s="1"/>
  <c r="U33" i="35"/>
  <c r="T33" i="35"/>
  <c r="S33" i="35"/>
  <c r="AD32" i="35"/>
  <c r="AA32" i="35"/>
  <c r="Z32" i="35" s="1"/>
  <c r="U32" i="35"/>
  <c r="T32" i="35"/>
  <c r="S32" i="35"/>
  <c r="AD31" i="35"/>
  <c r="AA31" i="35"/>
  <c r="Z31" i="35" s="1"/>
  <c r="U31" i="35"/>
  <c r="T31" i="35"/>
  <c r="S31" i="35"/>
  <c r="AD30" i="35"/>
  <c r="AA30" i="35"/>
  <c r="Z30" i="35"/>
  <c r="U30" i="35"/>
  <c r="T30" i="35"/>
  <c r="S30" i="35"/>
  <c r="AD29" i="35"/>
  <c r="AA29" i="35"/>
  <c r="Z29" i="35" s="1"/>
  <c r="U29" i="35"/>
  <c r="T29" i="35"/>
  <c r="S29" i="35"/>
  <c r="AD28" i="35"/>
  <c r="AA28" i="35"/>
  <c r="Z28" i="35" s="1"/>
  <c r="U28" i="35"/>
  <c r="T28" i="35"/>
  <c r="S28" i="35"/>
  <c r="AD27" i="35"/>
  <c r="AA27" i="35"/>
  <c r="Z27" i="35" s="1"/>
  <c r="U27" i="35"/>
  <c r="T27" i="35"/>
  <c r="S27" i="35"/>
  <c r="AD26" i="35"/>
  <c r="AA26" i="35"/>
  <c r="Z26" i="35" s="1"/>
  <c r="U26" i="35"/>
  <c r="T26" i="35"/>
  <c r="S26" i="35"/>
  <c r="AD25" i="35"/>
  <c r="AA25" i="35"/>
  <c r="Z25" i="35" s="1"/>
  <c r="U25" i="35"/>
  <c r="T25" i="35"/>
  <c r="S25" i="35"/>
  <c r="AD24" i="35"/>
  <c r="AA24" i="35"/>
  <c r="Z24" i="35"/>
  <c r="U24" i="35"/>
  <c r="T24" i="35"/>
  <c r="S24" i="35"/>
  <c r="AD23" i="35"/>
  <c r="AA23" i="35"/>
  <c r="Z23" i="35" s="1"/>
  <c r="U23" i="35"/>
  <c r="T23" i="35"/>
  <c r="S23" i="35"/>
  <c r="AD22" i="35"/>
  <c r="AA22" i="35"/>
  <c r="Z22" i="35" s="1"/>
  <c r="U22" i="35"/>
  <c r="T22" i="35"/>
  <c r="S22" i="35"/>
  <c r="AD21" i="35"/>
  <c r="AA21" i="35"/>
  <c r="Z21" i="35" s="1"/>
  <c r="U21" i="35"/>
  <c r="T21" i="35"/>
  <c r="S21" i="35"/>
  <c r="AD20" i="35"/>
  <c r="AA20" i="35"/>
  <c r="Z20" i="35" s="1"/>
  <c r="U20" i="35"/>
  <c r="T20" i="35"/>
  <c r="S20" i="35"/>
  <c r="AD19" i="35"/>
  <c r="AA19" i="35"/>
  <c r="Z19" i="35" s="1"/>
  <c r="U19" i="35"/>
  <c r="T19" i="35"/>
  <c r="S19" i="35"/>
  <c r="AD18" i="35"/>
  <c r="AA18" i="35"/>
  <c r="Z18" i="35" s="1"/>
  <c r="U18" i="35"/>
  <c r="T18" i="35"/>
  <c r="S18" i="35"/>
  <c r="AD17" i="35"/>
  <c r="AA17" i="35"/>
  <c r="Z17" i="35" s="1"/>
  <c r="U17" i="35"/>
  <c r="T17" i="35"/>
  <c r="S17" i="35"/>
  <c r="AD16" i="35"/>
  <c r="AA16" i="35"/>
  <c r="Z16" i="35" s="1"/>
  <c r="U16" i="35"/>
  <c r="T16" i="35"/>
  <c r="S16" i="35"/>
  <c r="AD15" i="35"/>
  <c r="AA15" i="35"/>
  <c r="Z15" i="35" s="1"/>
  <c r="U15" i="35"/>
  <c r="T15" i="35"/>
  <c r="S15" i="35"/>
  <c r="AD14" i="35"/>
  <c r="AA14" i="35"/>
  <c r="Z14" i="35"/>
  <c r="U14" i="35"/>
  <c r="T14" i="35"/>
  <c r="S14" i="35"/>
  <c r="AD13" i="35"/>
  <c r="AA13" i="35"/>
  <c r="Z13" i="35" s="1"/>
  <c r="U13" i="35"/>
  <c r="T13" i="35"/>
  <c r="S13" i="35"/>
  <c r="AD12" i="35"/>
  <c r="AA12" i="35"/>
  <c r="Z12" i="35" s="1"/>
  <c r="U12" i="35"/>
  <c r="T12" i="35"/>
  <c r="S12" i="35"/>
  <c r="AD11" i="35"/>
  <c r="AA11" i="35"/>
  <c r="Z11" i="35" s="1"/>
  <c r="U11" i="35"/>
  <c r="T11" i="35"/>
  <c r="S11" i="35"/>
  <c r="AD10" i="35"/>
  <c r="AA10" i="35"/>
  <c r="Z10" i="35" s="1"/>
  <c r="U10" i="35"/>
  <c r="T10" i="35"/>
  <c r="S10" i="35"/>
  <c r="AD9" i="35"/>
  <c r="AA9" i="35"/>
  <c r="Z9" i="35"/>
  <c r="U9" i="35"/>
  <c r="T9" i="35"/>
  <c r="S9" i="35"/>
  <c r="AD8" i="35"/>
  <c r="AA8" i="35"/>
  <c r="Z8" i="35" s="1"/>
  <c r="U8" i="35"/>
  <c r="T8" i="35"/>
  <c r="S8" i="35"/>
  <c r="AH60" i="34"/>
  <c r="AG60" i="34"/>
  <c r="AF60" i="34"/>
  <c r="AH59" i="34"/>
  <c r="AG59" i="34"/>
  <c r="AF59" i="34"/>
  <c r="AH58" i="34"/>
  <c r="AG58" i="34"/>
  <c r="AF58" i="34"/>
  <c r="AD56" i="34"/>
  <c r="AA56" i="34"/>
  <c r="Z56" i="34" s="1"/>
  <c r="AB56" i="34" s="1"/>
  <c r="AC56" i="34" s="1"/>
  <c r="U56" i="34"/>
  <c r="T56" i="34"/>
  <c r="S56" i="34"/>
  <c r="AD55" i="34"/>
  <c r="AA55" i="34"/>
  <c r="Z55" i="34" s="1"/>
  <c r="U55" i="34"/>
  <c r="T55" i="34"/>
  <c r="S55" i="34"/>
  <c r="AH54" i="34"/>
  <c r="AG54" i="34"/>
  <c r="AF54" i="34"/>
  <c r="AH53" i="34"/>
  <c r="AG53" i="34"/>
  <c r="AF53" i="34"/>
  <c r="AH52" i="34"/>
  <c r="AG52" i="34"/>
  <c r="AF52" i="34"/>
  <c r="AD51" i="34"/>
  <c r="AA51" i="34"/>
  <c r="Z51" i="34" s="1"/>
  <c r="U51" i="34"/>
  <c r="T51" i="34"/>
  <c r="S51" i="34"/>
  <c r="AD50" i="34"/>
  <c r="AA50" i="34"/>
  <c r="Z50" i="34"/>
  <c r="U50" i="34"/>
  <c r="T50" i="34"/>
  <c r="S50" i="34"/>
  <c r="AD49" i="34"/>
  <c r="AA49" i="34"/>
  <c r="Z49" i="34"/>
  <c r="U49" i="34"/>
  <c r="T49" i="34"/>
  <c r="S49" i="34"/>
  <c r="AD48" i="34"/>
  <c r="AA48" i="34"/>
  <c r="Z48" i="34"/>
  <c r="U48" i="34"/>
  <c r="T48" i="34"/>
  <c r="S48" i="34"/>
  <c r="AD47" i="34"/>
  <c r="AA47" i="34"/>
  <c r="Z47" i="34"/>
  <c r="U47" i="34"/>
  <c r="T47" i="34"/>
  <c r="S47" i="34"/>
  <c r="AD46" i="34"/>
  <c r="AA46" i="34"/>
  <c r="Z46" i="34"/>
  <c r="U46" i="34"/>
  <c r="T46" i="34"/>
  <c r="S46" i="34"/>
  <c r="AD45" i="34"/>
  <c r="AA45" i="34"/>
  <c r="Z45" i="34"/>
  <c r="U45" i="34"/>
  <c r="T45" i="34"/>
  <c r="S45" i="34"/>
  <c r="AD44" i="34"/>
  <c r="AA44" i="34"/>
  <c r="Z44" i="34"/>
  <c r="U44" i="34"/>
  <c r="T44" i="34"/>
  <c r="S44" i="34"/>
  <c r="AD43" i="34"/>
  <c r="AA43" i="34"/>
  <c r="Z43" i="34" s="1"/>
  <c r="U43" i="34"/>
  <c r="T43" i="34"/>
  <c r="S43" i="34"/>
  <c r="AD42" i="34"/>
  <c r="AA42" i="34"/>
  <c r="Z42" i="34"/>
  <c r="U42" i="34"/>
  <c r="T42" i="34"/>
  <c r="S42" i="34"/>
  <c r="AD41" i="34"/>
  <c r="AA41" i="34"/>
  <c r="Z41" i="34" s="1"/>
  <c r="U41" i="34"/>
  <c r="T41" i="34"/>
  <c r="S41" i="34"/>
  <c r="AD40" i="34"/>
  <c r="AA40" i="34"/>
  <c r="Z40" i="34"/>
  <c r="U40" i="34"/>
  <c r="T40" i="34"/>
  <c r="S40" i="34"/>
  <c r="AD39" i="34"/>
  <c r="AA39" i="34"/>
  <c r="Z39" i="34" s="1"/>
  <c r="U39" i="34"/>
  <c r="T39" i="34"/>
  <c r="S39" i="34"/>
  <c r="AD38" i="34"/>
  <c r="AA38" i="34"/>
  <c r="Z38" i="34"/>
  <c r="U38" i="34"/>
  <c r="T38" i="34"/>
  <c r="S38" i="34"/>
  <c r="AD37" i="34"/>
  <c r="AA37" i="34"/>
  <c r="Z37" i="34" s="1"/>
  <c r="U37" i="34"/>
  <c r="T37" i="34"/>
  <c r="S37" i="34"/>
  <c r="AD36" i="34"/>
  <c r="AA36" i="34"/>
  <c r="Z36" i="34"/>
  <c r="U36" i="34"/>
  <c r="T36" i="34"/>
  <c r="S36" i="34"/>
  <c r="AD35" i="34"/>
  <c r="AA35" i="34"/>
  <c r="Z35" i="34" s="1"/>
  <c r="U35" i="34"/>
  <c r="T35" i="34"/>
  <c r="S35" i="34"/>
  <c r="AD34" i="34"/>
  <c r="AA34" i="34"/>
  <c r="Z34" i="34"/>
  <c r="U34" i="34"/>
  <c r="T34" i="34"/>
  <c r="S34" i="34"/>
  <c r="AD33" i="34"/>
  <c r="AA33" i="34"/>
  <c r="Z33" i="34" s="1"/>
  <c r="U33" i="34"/>
  <c r="T33" i="34"/>
  <c r="S33" i="34"/>
  <c r="AD32" i="34"/>
  <c r="AA32" i="34"/>
  <c r="Z32" i="34"/>
  <c r="U32" i="34"/>
  <c r="T32" i="34"/>
  <c r="S32" i="34"/>
  <c r="AD31" i="34"/>
  <c r="AA31" i="34"/>
  <c r="Z31" i="34" s="1"/>
  <c r="U31" i="34"/>
  <c r="T31" i="34"/>
  <c r="S31" i="34"/>
  <c r="AD30" i="34"/>
  <c r="AA30" i="34"/>
  <c r="Z30" i="34"/>
  <c r="U30" i="34"/>
  <c r="T30" i="34"/>
  <c r="S30" i="34"/>
  <c r="AD29" i="34"/>
  <c r="AA29" i="34"/>
  <c r="Z29" i="34" s="1"/>
  <c r="U29" i="34"/>
  <c r="T29" i="34"/>
  <c r="S29" i="34"/>
  <c r="AD28" i="34"/>
  <c r="AA28" i="34"/>
  <c r="Z28" i="34"/>
  <c r="U28" i="34"/>
  <c r="T28" i="34"/>
  <c r="S28" i="34"/>
  <c r="AD27" i="34"/>
  <c r="AA27" i="34"/>
  <c r="Z27" i="34" s="1"/>
  <c r="U27" i="34"/>
  <c r="T27" i="34"/>
  <c r="S27" i="34"/>
  <c r="AD26" i="34"/>
  <c r="AA26" i="34"/>
  <c r="Z26" i="34"/>
  <c r="U26" i="34"/>
  <c r="T26" i="34"/>
  <c r="S26" i="34"/>
  <c r="AD25" i="34"/>
  <c r="AA25" i="34"/>
  <c r="Z25" i="34" s="1"/>
  <c r="U25" i="34"/>
  <c r="T25" i="34"/>
  <c r="S25" i="34"/>
  <c r="AD24" i="34"/>
  <c r="AA24" i="34"/>
  <c r="Z24" i="34"/>
  <c r="U24" i="34"/>
  <c r="T24" i="34"/>
  <c r="S24" i="34"/>
  <c r="AD23" i="34"/>
  <c r="AA23" i="34"/>
  <c r="Z23" i="34" s="1"/>
  <c r="U23" i="34"/>
  <c r="T23" i="34"/>
  <c r="S23" i="34"/>
  <c r="AD22" i="34"/>
  <c r="AA22" i="34"/>
  <c r="Z22" i="34"/>
  <c r="U22" i="34"/>
  <c r="T22" i="34"/>
  <c r="S22" i="34"/>
  <c r="AD21" i="34"/>
  <c r="AA21" i="34"/>
  <c r="Z21" i="34" s="1"/>
  <c r="U21" i="34"/>
  <c r="T21" i="34"/>
  <c r="S21" i="34"/>
  <c r="AD20" i="34"/>
  <c r="AA20" i="34"/>
  <c r="Z20" i="34"/>
  <c r="U20" i="34"/>
  <c r="T20" i="34"/>
  <c r="S20" i="34"/>
  <c r="AD19" i="34"/>
  <c r="AA19" i="34"/>
  <c r="Z19" i="34" s="1"/>
  <c r="U19" i="34"/>
  <c r="T19" i="34"/>
  <c r="S19" i="34"/>
  <c r="AD18" i="34"/>
  <c r="AA18" i="34"/>
  <c r="Z18" i="34"/>
  <c r="U18" i="34"/>
  <c r="T18" i="34"/>
  <c r="S18" i="34"/>
  <c r="AD17" i="34"/>
  <c r="AA17" i="34"/>
  <c r="Z17" i="34" s="1"/>
  <c r="U17" i="34"/>
  <c r="T17" i="34"/>
  <c r="S17" i="34"/>
  <c r="AD16" i="34"/>
  <c r="AA16" i="34"/>
  <c r="Z16" i="34"/>
  <c r="U16" i="34"/>
  <c r="T16" i="34"/>
  <c r="S16" i="34"/>
  <c r="AD15" i="34"/>
  <c r="AA15" i="34"/>
  <c r="Z15" i="34" s="1"/>
  <c r="U15" i="34"/>
  <c r="T15" i="34"/>
  <c r="S15" i="34"/>
  <c r="AD14" i="34"/>
  <c r="AA14" i="34"/>
  <c r="Z14" i="34"/>
  <c r="U14" i="34"/>
  <c r="T14" i="34"/>
  <c r="S14" i="34"/>
  <c r="AD13" i="34"/>
  <c r="AA13" i="34"/>
  <c r="Z13" i="34" s="1"/>
  <c r="U13" i="34"/>
  <c r="T13" i="34"/>
  <c r="S13" i="34"/>
  <c r="AD12" i="34"/>
  <c r="AA12" i="34"/>
  <c r="Z12" i="34"/>
  <c r="U12" i="34"/>
  <c r="T12" i="34"/>
  <c r="S12" i="34"/>
  <c r="AD11" i="34"/>
  <c r="AA11" i="34"/>
  <c r="Z11" i="34" s="1"/>
  <c r="U11" i="34"/>
  <c r="T11" i="34"/>
  <c r="S11" i="34"/>
  <c r="AD10" i="34"/>
  <c r="AA10" i="34"/>
  <c r="Z10" i="34"/>
  <c r="U10" i="34"/>
  <c r="T10" i="34"/>
  <c r="S10" i="34"/>
  <c r="AD9" i="34"/>
  <c r="AA9" i="34"/>
  <c r="Z9" i="34"/>
  <c r="U9" i="34"/>
  <c r="T9" i="34"/>
  <c r="S9" i="34"/>
  <c r="AD8" i="34"/>
  <c r="AA8" i="34"/>
  <c r="Z8" i="34"/>
  <c r="U8" i="34"/>
  <c r="T8" i="34"/>
  <c r="S8" i="34"/>
  <c r="AH60" i="33"/>
  <c r="AG60" i="33"/>
  <c r="AF60" i="33"/>
  <c r="AH59" i="33"/>
  <c r="AG59" i="33"/>
  <c r="AF59" i="33"/>
  <c r="AH58" i="33"/>
  <c r="AG58" i="33"/>
  <c r="AF58" i="33"/>
  <c r="AD56" i="33"/>
  <c r="AA56" i="33"/>
  <c r="Z56" i="33" s="1"/>
  <c r="U56" i="33"/>
  <c r="T56" i="33"/>
  <c r="S56" i="33"/>
  <c r="AD55" i="33"/>
  <c r="AA55" i="33"/>
  <c r="Z55" i="33" s="1"/>
  <c r="U55" i="33"/>
  <c r="T55" i="33"/>
  <c r="S55" i="33"/>
  <c r="AH54" i="33"/>
  <c r="AG54" i="33"/>
  <c r="AF54" i="33"/>
  <c r="AH53" i="33"/>
  <c r="AG53" i="33"/>
  <c r="AF53" i="33"/>
  <c r="AH52" i="33"/>
  <c r="AG52" i="33"/>
  <c r="AF52" i="33"/>
  <c r="AD51" i="33"/>
  <c r="AA51" i="33"/>
  <c r="Z51" i="33" s="1"/>
  <c r="U51" i="33"/>
  <c r="T51" i="33"/>
  <c r="S51" i="33"/>
  <c r="AD50" i="33"/>
  <c r="AA50" i="33"/>
  <c r="Z50" i="33" s="1"/>
  <c r="U50" i="33"/>
  <c r="T50" i="33"/>
  <c r="S50" i="33"/>
  <c r="AD49" i="33"/>
  <c r="AA49" i="33"/>
  <c r="Z49" i="33" s="1"/>
  <c r="U49" i="33"/>
  <c r="T49" i="33"/>
  <c r="S49" i="33"/>
  <c r="AD48" i="33"/>
  <c r="AA48" i="33"/>
  <c r="Z48" i="33" s="1"/>
  <c r="U48" i="33"/>
  <c r="T48" i="33"/>
  <c r="S48" i="33"/>
  <c r="AD47" i="33"/>
  <c r="AA47" i="33"/>
  <c r="Z47" i="33" s="1"/>
  <c r="U47" i="33"/>
  <c r="T47" i="33"/>
  <c r="S47" i="33"/>
  <c r="AD46" i="33"/>
  <c r="AA46" i="33"/>
  <c r="Z46" i="33" s="1"/>
  <c r="U46" i="33"/>
  <c r="T46" i="33"/>
  <c r="S46" i="33"/>
  <c r="AD45" i="33"/>
  <c r="AA45" i="33"/>
  <c r="Z45" i="33" s="1"/>
  <c r="U45" i="33"/>
  <c r="T45" i="33"/>
  <c r="S45" i="33"/>
  <c r="AD44" i="33"/>
  <c r="AA44" i="33"/>
  <c r="Z44" i="33" s="1"/>
  <c r="U44" i="33"/>
  <c r="T44" i="33"/>
  <c r="S44" i="33"/>
  <c r="AD43" i="33"/>
  <c r="AA43" i="33"/>
  <c r="Z43" i="33" s="1"/>
  <c r="U43" i="33"/>
  <c r="T43" i="33"/>
  <c r="S43" i="33"/>
  <c r="AD42" i="33"/>
  <c r="AA42" i="33"/>
  <c r="Z42" i="33" s="1"/>
  <c r="U42" i="33"/>
  <c r="T42" i="33"/>
  <c r="S42" i="33"/>
  <c r="AD41" i="33"/>
  <c r="AA41" i="33"/>
  <c r="Z41" i="33" s="1"/>
  <c r="U41" i="33"/>
  <c r="T41" i="33"/>
  <c r="S41" i="33"/>
  <c r="AD40" i="33"/>
  <c r="AA40" i="33"/>
  <c r="Z40" i="33" s="1"/>
  <c r="U40" i="33"/>
  <c r="T40" i="33"/>
  <c r="S40" i="33"/>
  <c r="AD39" i="33"/>
  <c r="AA39" i="33"/>
  <c r="Z39" i="33" s="1"/>
  <c r="U39" i="33"/>
  <c r="T39" i="33"/>
  <c r="S39" i="33"/>
  <c r="AD38" i="33"/>
  <c r="AA38" i="33"/>
  <c r="Z38" i="33" s="1"/>
  <c r="U38" i="33"/>
  <c r="T38" i="33"/>
  <c r="S38" i="33"/>
  <c r="AD37" i="33"/>
  <c r="AA37" i="33"/>
  <c r="Z37" i="33" s="1"/>
  <c r="U37" i="33"/>
  <c r="T37" i="33"/>
  <c r="S37" i="33"/>
  <c r="AD36" i="33"/>
  <c r="AA36" i="33"/>
  <c r="Z36" i="33" s="1"/>
  <c r="U36" i="33"/>
  <c r="T36" i="33"/>
  <c r="S36" i="33"/>
  <c r="AD35" i="33"/>
  <c r="AA35" i="33"/>
  <c r="Z35" i="33" s="1"/>
  <c r="U35" i="33"/>
  <c r="T35" i="33"/>
  <c r="S35" i="33"/>
  <c r="AD34" i="33"/>
  <c r="AA34" i="33"/>
  <c r="Z34" i="33" s="1"/>
  <c r="U34" i="33"/>
  <c r="T34" i="33"/>
  <c r="S34" i="33"/>
  <c r="AD33" i="33"/>
  <c r="AA33" i="33"/>
  <c r="Z33" i="33" s="1"/>
  <c r="U33" i="33"/>
  <c r="T33" i="33"/>
  <c r="S33" i="33"/>
  <c r="AD32" i="33"/>
  <c r="AA32" i="33"/>
  <c r="Z32" i="33" s="1"/>
  <c r="U32" i="33"/>
  <c r="T32" i="33"/>
  <c r="S32" i="33"/>
  <c r="AD31" i="33"/>
  <c r="AA31" i="33"/>
  <c r="Z31" i="33" s="1"/>
  <c r="U31" i="33"/>
  <c r="T31" i="33"/>
  <c r="S31" i="33"/>
  <c r="AD30" i="33"/>
  <c r="AA30" i="33"/>
  <c r="Z30" i="33" s="1"/>
  <c r="U30" i="33"/>
  <c r="T30" i="33"/>
  <c r="S30" i="33"/>
  <c r="AD29" i="33"/>
  <c r="AA29" i="33"/>
  <c r="Z29" i="33" s="1"/>
  <c r="U29" i="33"/>
  <c r="T29" i="33"/>
  <c r="S29" i="33"/>
  <c r="AD28" i="33"/>
  <c r="AA28" i="33"/>
  <c r="Z28" i="33" s="1"/>
  <c r="U28" i="33"/>
  <c r="T28" i="33"/>
  <c r="S28" i="33"/>
  <c r="AD27" i="33"/>
  <c r="AA27" i="33"/>
  <c r="Z27" i="33" s="1"/>
  <c r="U27" i="33"/>
  <c r="T27" i="33"/>
  <c r="S27" i="33"/>
  <c r="AD26" i="33"/>
  <c r="AA26" i="33"/>
  <c r="Z26" i="33" s="1"/>
  <c r="U26" i="33"/>
  <c r="T26" i="33"/>
  <c r="S26" i="33"/>
  <c r="AD25" i="33"/>
  <c r="AA25" i="33"/>
  <c r="Z25" i="33" s="1"/>
  <c r="U25" i="33"/>
  <c r="T25" i="33"/>
  <c r="S25" i="33"/>
  <c r="AD24" i="33"/>
  <c r="AA24" i="33"/>
  <c r="Z24" i="33" s="1"/>
  <c r="U24" i="33"/>
  <c r="T24" i="33"/>
  <c r="S24" i="33"/>
  <c r="AD23" i="33"/>
  <c r="AA23" i="33"/>
  <c r="Z23" i="33" s="1"/>
  <c r="U23" i="33"/>
  <c r="T23" i="33"/>
  <c r="S23" i="33"/>
  <c r="AD22" i="33"/>
  <c r="AA22" i="33"/>
  <c r="Z22" i="33" s="1"/>
  <c r="U22" i="33"/>
  <c r="T22" i="33"/>
  <c r="S22" i="33"/>
  <c r="AD21" i="33"/>
  <c r="AA21" i="33"/>
  <c r="Z21" i="33" s="1"/>
  <c r="U21" i="33"/>
  <c r="T21" i="33"/>
  <c r="S21" i="33"/>
  <c r="AD20" i="33"/>
  <c r="AA20" i="33"/>
  <c r="Z20" i="33" s="1"/>
  <c r="U20" i="33"/>
  <c r="T20" i="33"/>
  <c r="S20" i="33"/>
  <c r="AD19" i="33"/>
  <c r="AA19" i="33"/>
  <c r="Z19" i="33" s="1"/>
  <c r="U19" i="33"/>
  <c r="T19" i="33"/>
  <c r="S19" i="33"/>
  <c r="AD18" i="33"/>
  <c r="AA18" i="33"/>
  <c r="Z18" i="33" s="1"/>
  <c r="U18" i="33"/>
  <c r="T18" i="33"/>
  <c r="S18" i="33"/>
  <c r="AD17" i="33"/>
  <c r="AA17" i="33"/>
  <c r="Z17" i="33" s="1"/>
  <c r="U17" i="33"/>
  <c r="T17" i="33"/>
  <c r="S17" i="33"/>
  <c r="AD16" i="33"/>
  <c r="AA16" i="33"/>
  <c r="Z16" i="33" s="1"/>
  <c r="U16" i="33"/>
  <c r="T16" i="33"/>
  <c r="S16" i="33"/>
  <c r="AD15" i="33"/>
  <c r="AA15" i="33"/>
  <c r="Z15" i="33" s="1"/>
  <c r="U15" i="33"/>
  <c r="T15" i="33"/>
  <c r="S15" i="33"/>
  <c r="AD14" i="33"/>
  <c r="AA14" i="33"/>
  <c r="Z14" i="33" s="1"/>
  <c r="U14" i="33"/>
  <c r="T14" i="33"/>
  <c r="S14" i="33"/>
  <c r="AD13" i="33"/>
  <c r="AA13" i="33"/>
  <c r="Z13" i="33" s="1"/>
  <c r="U13" i="33"/>
  <c r="T13" i="33"/>
  <c r="S13" i="33"/>
  <c r="AD12" i="33"/>
  <c r="AA12" i="33"/>
  <c r="Z12" i="33" s="1"/>
  <c r="U12" i="33"/>
  <c r="T12" i="33"/>
  <c r="S12" i="33"/>
  <c r="AD11" i="33"/>
  <c r="AA11" i="33"/>
  <c r="Z11" i="33" s="1"/>
  <c r="U11" i="33"/>
  <c r="T11" i="33"/>
  <c r="S11" i="33"/>
  <c r="AD10" i="33"/>
  <c r="AA10" i="33"/>
  <c r="Z10" i="33" s="1"/>
  <c r="U10" i="33"/>
  <c r="T10" i="33"/>
  <c r="S10" i="33"/>
  <c r="AD9" i="33"/>
  <c r="AA9" i="33"/>
  <c r="Z9" i="33" s="1"/>
  <c r="U9" i="33"/>
  <c r="T9" i="33"/>
  <c r="S9" i="33"/>
  <c r="AD8" i="33"/>
  <c r="AA8" i="33"/>
  <c r="Z8" i="33" s="1"/>
  <c r="U8" i="33"/>
  <c r="T8" i="33"/>
  <c r="S8" i="33"/>
  <c r="AH60" i="32"/>
  <c r="AG60" i="32"/>
  <c r="AF60" i="32"/>
  <c r="AH59" i="32"/>
  <c r="AG59" i="32"/>
  <c r="AF59" i="32"/>
  <c r="AH58" i="32"/>
  <c r="AG58" i="32"/>
  <c r="AF58" i="32"/>
  <c r="AD56" i="32"/>
  <c r="AA56" i="32"/>
  <c r="Z56" i="32" s="1"/>
  <c r="U56" i="32"/>
  <c r="T56" i="32"/>
  <c r="S56" i="32"/>
  <c r="AD55" i="32"/>
  <c r="AA55" i="32"/>
  <c r="Z55" i="32" s="1"/>
  <c r="AB55" i="32" s="1"/>
  <c r="U55" i="32"/>
  <c r="T55" i="32"/>
  <c r="S55" i="32"/>
  <c r="AH54" i="32"/>
  <c r="AG54" i="32"/>
  <c r="AF54" i="32"/>
  <c r="AH53" i="32"/>
  <c r="AG53" i="32"/>
  <c r="AF53" i="32"/>
  <c r="AH52" i="32"/>
  <c r="AG52" i="32"/>
  <c r="AF52" i="32"/>
  <c r="AD51" i="32"/>
  <c r="AA51" i="32"/>
  <c r="Z51" i="32" s="1"/>
  <c r="U51" i="32"/>
  <c r="T51" i="32"/>
  <c r="S51" i="32"/>
  <c r="AD50" i="32"/>
  <c r="AA50" i="32"/>
  <c r="Z50" i="32" s="1"/>
  <c r="U50" i="32"/>
  <c r="T50" i="32"/>
  <c r="S50" i="32"/>
  <c r="AD49" i="32"/>
  <c r="AA49" i="32"/>
  <c r="Z49" i="32"/>
  <c r="U49" i="32"/>
  <c r="T49" i="32"/>
  <c r="S49" i="32"/>
  <c r="AD48" i="32"/>
  <c r="AA48" i="32"/>
  <c r="Z48" i="32" s="1"/>
  <c r="U48" i="32"/>
  <c r="T48" i="32"/>
  <c r="S48" i="32"/>
  <c r="AD47" i="32"/>
  <c r="AA47" i="32"/>
  <c r="Z47" i="32" s="1"/>
  <c r="U47" i="32"/>
  <c r="T47" i="32"/>
  <c r="S47" i="32"/>
  <c r="AD46" i="32"/>
  <c r="AA46" i="32"/>
  <c r="Z46" i="32" s="1"/>
  <c r="U46" i="32"/>
  <c r="T46" i="32"/>
  <c r="S46" i="32"/>
  <c r="AD45" i="32"/>
  <c r="AA45" i="32"/>
  <c r="Z45" i="32"/>
  <c r="U45" i="32"/>
  <c r="T45" i="32"/>
  <c r="S45" i="32"/>
  <c r="AD44" i="32"/>
  <c r="AA44" i="32"/>
  <c r="Z44" i="32" s="1"/>
  <c r="U44" i="32"/>
  <c r="T44" i="32"/>
  <c r="S44" i="32"/>
  <c r="AD43" i="32"/>
  <c r="AA43" i="32"/>
  <c r="Z43" i="32" s="1"/>
  <c r="U43" i="32"/>
  <c r="T43" i="32"/>
  <c r="S43" i="32"/>
  <c r="AD42" i="32"/>
  <c r="AA42" i="32"/>
  <c r="Z42" i="32" s="1"/>
  <c r="U42" i="32"/>
  <c r="T42" i="32"/>
  <c r="S42" i="32"/>
  <c r="AD41" i="32"/>
  <c r="AA41" i="32"/>
  <c r="Z41" i="32" s="1"/>
  <c r="U41" i="32"/>
  <c r="T41" i="32"/>
  <c r="S41" i="32"/>
  <c r="AD40" i="32"/>
  <c r="AA40" i="32"/>
  <c r="Z40" i="32" s="1"/>
  <c r="U40" i="32"/>
  <c r="T40" i="32"/>
  <c r="S40" i="32"/>
  <c r="AD39" i="32"/>
  <c r="AA39" i="32"/>
  <c r="Z39" i="32"/>
  <c r="U39" i="32"/>
  <c r="T39" i="32"/>
  <c r="S39" i="32"/>
  <c r="AD38" i="32"/>
  <c r="AA38" i="32"/>
  <c r="Z38" i="32" s="1"/>
  <c r="U38" i="32"/>
  <c r="T38" i="32"/>
  <c r="S38" i="32"/>
  <c r="AD37" i="32"/>
  <c r="AA37" i="32"/>
  <c r="Z37" i="32" s="1"/>
  <c r="U37" i="32"/>
  <c r="T37" i="32"/>
  <c r="S37" i="32"/>
  <c r="AD36" i="32"/>
  <c r="AA36" i="32"/>
  <c r="Z36" i="32" s="1"/>
  <c r="U36" i="32"/>
  <c r="T36" i="32"/>
  <c r="S36" i="32"/>
  <c r="AD35" i="32"/>
  <c r="AA35" i="32"/>
  <c r="Z35" i="32" s="1"/>
  <c r="U35" i="32"/>
  <c r="T35" i="32"/>
  <c r="S35" i="32"/>
  <c r="AD34" i="32"/>
  <c r="AA34" i="32"/>
  <c r="Z34" i="32" s="1"/>
  <c r="U34" i="32"/>
  <c r="T34" i="32"/>
  <c r="S34" i="32"/>
  <c r="AD33" i="32"/>
  <c r="AA33" i="32"/>
  <c r="Z33" i="32" s="1"/>
  <c r="U33" i="32"/>
  <c r="T33" i="32"/>
  <c r="S33" i="32"/>
  <c r="AD32" i="32"/>
  <c r="AA32" i="32"/>
  <c r="Z32" i="32" s="1"/>
  <c r="U32" i="32"/>
  <c r="T32" i="32"/>
  <c r="S32" i="32"/>
  <c r="AD31" i="32"/>
  <c r="AA31" i="32"/>
  <c r="Z31" i="32" s="1"/>
  <c r="U31" i="32"/>
  <c r="T31" i="32"/>
  <c r="S31" i="32"/>
  <c r="AD30" i="32"/>
  <c r="AA30" i="32"/>
  <c r="Z30" i="32" s="1"/>
  <c r="U30" i="32"/>
  <c r="T30" i="32"/>
  <c r="S30" i="32"/>
  <c r="AD29" i="32"/>
  <c r="AA29" i="32"/>
  <c r="Z29" i="32" s="1"/>
  <c r="U29" i="32"/>
  <c r="T29" i="32"/>
  <c r="S29" i="32"/>
  <c r="AD28" i="32"/>
  <c r="AA28" i="32"/>
  <c r="Z28" i="32" s="1"/>
  <c r="U28" i="32"/>
  <c r="T28" i="32"/>
  <c r="S28" i="32"/>
  <c r="AD27" i="32"/>
  <c r="AA27" i="32"/>
  <c r="Z27" i="32"/>
  <c r="U27" i="32"/>
  <c r="T27" i="32"/>
  <c r="S27" i="32"/>
  <c r="AD26" i="32"/>
  <c r="AA26" i="32"/>
  <c r="Z26" i="32" s="1"/>
  <c r="U26" i="32"/>
  <c r="T26" i="32"/>
  <c r="S26" i="32"/>
  <c r="AD25" i="32"/>
  <c r="AA25" i="32"/>
  <c r="Z25" i="32"/>
  <c r="U25" i="32"/>
  <c r="T25" i="32"/>
  <c r="S25" i="32"/>
  <c r="AD24" i="32"/>
  <c r="AA24" i="32"/>
  <c r="Z24" i="32" s="1"/>
  <c r="U24" i="32"/>
  <c r="T24" i="32"/>
  <c r="S24" i="32"/>
  <c r="AD23" i="32"/>
  <c r="AA23" i="32"/>
  <c r="Z23" i="32" s="1"/>
  <c r="U23" i="32"/>
  <c r="T23" i="32"/>
  <c r="S23" i="32"/>
  <c r="AD22" i="32"/>
  <c r="AA22" i="32"/>
  <c r="Z22" i="32" s="1"/>
  <c r="U22" i="32"/>
  <c r="T22" i="32"/>
  <c r="S22" i="32"/>
  <c r="AD21" i="32"/>
  <c r="AA21" i="32"/>
  <c r="Z21" i="32"/>
  <c r="U21" i="32"/>
  <c r="T21" i="32"/>
  <c r="S21" i="32"/>
  <c r="AD20" i="32"/>
  <c r="AA20" i="32"/>
  <c r="Z20" i="32" s="1"/>
  <c r="U20" i="32"/>
  <c r="T20" i="32"/>
  <c r="S20" i="32"/>
  <c r="AD19" i="32"/>
  <c r="AA19" i="32"/>
  <c r="Z19" i="32" s="1"/>
  <c r="U19" i="32"/>
  <c r="T19" i="32"/>
  <c r="S19" i="32"/>
  <c r="AD18" i="32"/>
  <c r="AA18" i="32"/>
  <c r="Z18" i="32" s="1"/>
  <c r="U18" i="32"/>
  <c r="T18" i="32"/>
  <c r="S18" i="32"/>
  <c r="AD17" i="32"/>
  <c r="AA17" i="32"/>
  <c r="Z17" i="32" s="1"/>
  <c r="U17" i="32"/>
  <c r="T17" i="32"/>
  <c r="S17" i="32"/>
  <c r="AD16" i="32"/>
  <c r="AA16" i="32"/>
  <c r="Z16" i="32" s="1"/>
  <c r="U16" i="32"/>
  <c r="T16" i="32"/>
  <c r="S16" i="32"/>
  <c r="AD15" i="32"/>
  <c r="AA15" i="32"/>
  <c r="Z15" i="32" s="1"/>
  <c r="U15" i="32"/>
  <c r="T15" i="32"/>
  <c r="S15" i="32"/>
  <c r="AD14" i="32"/>
  <c r="AA14" i="32"/>
  <c r="Z14" i="32" s="1"/>
  <c r="U14" i="32"/>
  <c r="T14" i="32"/>
  <c r="S14" i="32"/>
  <c r="AD13" i="32"/>
  <c r="AA13" i="32"/>
  <c r="Z13" i="32"/>
  <c r="U13" i="32"/>
  <c r="T13" i="32"/>
  <c r="S13" i="32"/>
  <c r="AD12" i="32"/>
  <c r="AA12" i="32"/>
  <c r="Z12" i="32" s="1"/>
  <c r="U12" i="32"/>
  <c r="T12" i="32"/>
  <c r="S12" i="32"/>
  <c r="AD11" i="32"/>
  <c r="AA11" i="32"/>
  <c r="Z11" i="32" s="1"/>
  <c r="U11" i="32"/>
  <c r="T11" i="32"/>
  <c r="S11" i="32"/>
  <c r="AD10" i="32"/>
  <c r="AA10" i="32"/>
  <c r="Z10" i="32"/>
  <c r="U10" i="32"/>
  <c r="T10" i="32"/>
  <c r="S10" i="32"/>
  <c r="AD9" i="32"/>
  <c r="AA9" i="32"/>
  <c r="Z9" i="32" s="1"/>
  <c r="U9" i="32"/>
  <c r="T9" i="32"/>
  <c r="S9" i="32"/>
  <c r="AD8" i="32"/>
  <c r="AA8" i="32"/>
  <c r="Z8" i="32" s="1"/>
  <c r="U8" i="32"/>
  <c r="T8" i="32"/>
  <c r="S8" i="32"/>
  <c r="AH60" i="31"/>
  <c r="AG60" i="31"/>
  <c r="AF60" i="31"/>
  <c r="AH59" i="31"/>
  <c r="AG59" i="31"/>
  <c r="AF59" i="31"/>
  <c r="AH58" i="31"/>
  <c r="AG58" i="31"/>
  <c r="AF58" i="31"/>
  <c r="AD56" i="31"/>
  <c r="AA56" i="31"/>
  <c r="Z56" i="31" s="1"/>
  <c r="U56" i="31"/>
  <c r="T56" i="31"/>
  <c r="S56" i="31"/>
  <c r="AD55" i="31"/>
  <c r="AA55" i="31"/>
  <c r="Z55" i="31"/>
  <c r="AB55" i="31" s="1"/>
  <c r="AC55" i="31" s="1"/>
  <c r="AE55" i="31" s="1"/>
  <c r="U55" i="31"/>
  <c r="T55" i="31"/>
  <c r="S55" i="31"/>
  <c r="AH54" i="31"/>
  <c r="AG54" i="31"/>
  <c r="AF54" i="31"/>
  <c r="AH53" i="31"/>
  <c r="AG53" i="31"/>
  <c r="AF53" i="31"/>
  <c r="AH52" i="31"/>
  <c r="AG52" i="31"/>
  <c r="AF52" i="31"/>
  <c r="AD51" i="31"/>
  <c r="AA51" i="31"/>
  <c r="Z51" i="31" s="1"/>
  <c r="U51" i="31"/>
  <c r="T51" i="31"/>
  <c r="S51" i="31"/>
  <c r="AD50" i="31"/>
  <c r="AA50" i="31"/>
  <c r="Z50" i="31" s="1"/>
  <c r="U50" i="31"/>
  <c r="T50" i="31"/>
  <c r="S50" i="31"/>
  <c r="AD49" i="31"/>
  <c r="AA49" i="31"/>
  <c r="Z49" i="31" s="1"/>
  <c r="U49" i="31"/>
  <c r="T49" i="31"/>
  <c r="S49" i="31"/>
  <c r="AD48" i="31"/>
  <c r="AA48" i="31"/>
  <c r="Z48" i="31" s="1"/>
  <c r="U48" i="31"/>
  <c r="T48" i="31"/>
  <c r="S48" i="31"/>
  <c r="AD47" i="31"/>
  <c r="AA47" i="31"/>
  <c r="Z47" i="31" s="1"/>
  <c r="U47" i="31"/>
  <c r="T47" i="31"/>
  <c r="S47" i="31"/>
  <c r="AD46" i="31"/>
  <c r="AA46" i="31"/>
  <c r="Z46" i="31" s="1"/>
  <c r="U46" i="31"/>
  <c r="T46" i="31"/>
  <c r="S46" i="31"/>
  <c r="AD45" i="31"/>
  <c r="AA45" i="31"/>
  <c r="Z45" i="31" s="1"/>
  <c r="U45" i="31"/>
  <c r="T45" i="31"/>
  <c r="S45" i="31"/>
  <c r="AD44" i="31"/>
  <c r="AA44" i="31"/>
  <c r="Z44" i="31" s="1"/>
  <c r="U44" i="31"/>
  <c r="T44" i="31"/>
  <c r="S44" i="31"/>
  <c r="AD43" i="31"/>
  <c r="AA43" i="31"/>
  <c r="Z43" i="31" s="1"/>
  <c r="U43" i="31"/>
  <c r="T43" i="31"/>
  <c r="S43" i="31"/>
  <c r="AD42" i="31"/>
  <c r="AA42" i="31"/>
  <c r="Z42" i="31" s="1"/>
  <c r="U42" i="31"/>
  <c r="T42" i="31"/>
  <c r="S42" i="31"/>
  <c r="AD41" i="31"/>
  <c r="AA41" i="31"/>
  <c r="Z41" i="31" s="1"/>
  <c r="U41" i="31"/>
  <c r="T41" i="31"/>
  <c r="S41" i="31"/>
  <c r="AD40" i="31"/>
  <c r="AA40" i="31"/>
  <c r="Z40" i="31" s="1"/>
  <c r="U40" i="31"/>
  <c r="T40" i="31"/>
  <c r="S40" i="31"/>
  <c r="AD39" i="31"/>
  <c r="AA39" i="31"/>
  <c r="Z39" i="31" s="1"/>
  <c r="U39" i="31"/>
  <c r="T39" i="31"/>
  <c r="S39" i="31"/>
  <c r="AD38" i="31"/>
  <c r="AA38" i="31"/>
  <c r="Z38" i="31" s="1"/>
  <c r="U38" i="31"/>
  <c r="T38" i="31"/>
  <c r="S38" i="31"/>
  <c r="AD37" i="31"/>
  <c r="AA37" i="31"/>
  <c r="Z37" i="31" s="1"/>
  <c r="U37" i="31"/>
  <c r="T37" i="31"/>
  <c r="S37" i="31"/>
  <c r="AD36" i="31"/>
  <c r="AA36" i="31"/>
  <c r="Z36" i="31" s="1"/>
  <c r="U36" i="31"/>
  <c r="T36" i="31"/>
  <c r="S36" i="31"/>
  <c r="AD35" i="31"/>
  <c r="AA35" i="31"/>
  <c r="Z35" i="31" s="1"/>
  <c r="U35" i="31"/>
  <c r="T35" i="31"/>
  <c r="S35" i="31"/>
  <c r="AD34" i="31"/>
  <c r="AA34" i="31"/>
  <c r="Z34" i="31" s="1"/>
  <c r="U34" i="31"/>
  <c r="T34" i="31"/>
  <c r="S34" i="31"/>
  <c r="AD33" i="31"/>
  <c r="AA33" i="31"/>
  <c r="Z33" i="31" s="1"/>
  <c r="U33" i="31"/>
  <c r="T33" i="31"/>
  <c r="S33" i="31"/>
  <c r="AD32" i="31"/>
  <c r="AA32" i="31"/>
  <c r="Z32" i="31" s="1"/>
  <c r="U32" i="31"/>
  <c r="T32" i="31"/>
  <c r="S32" i="31"/>
  <c r="AD31" i="31"/>
  <c r="AA31" i="31"/>
  <c r="Z31" i="31" s="1"/>
  <c r="U31" i="31"/>
  <c r="T31" i="31"/>
  <c r="S31" i="31"/>
  <c r="AD30" i="31"/>
  <c r="AA30" i="31"/>
  <c r="Z30" i="31" s="1"/>
  <c r="U30" i="31"/>
  <c r="T30" i="31"/>
  <c r="S30" i="31"/>
  <c r="AD29" i="31"/>
  <c r="AA29" i="31"/>
  <c r="Z29" i="31" s="1"/>
  <c r="U29" i="31"/>
  <c r="T29" i="31"/>
  <c r="S29" i="31"/>
  <c r="AD28" i="31"/>
  <c r="AA28" i="31"/>
  <c r="Z28" i="31" s="1"/>
  <c r="U28" i="31"/>
  <c r="T28" i="31"/>
  <c r="S28" i="31"/>
  <c r="AD27" i="31"/>
  <c r="AA27" i="31"/>
  <c r="Z27" i="31" s="1"/>
  <c r="U27" i="31"/>
  <c r="T27" i="31"/>
  <c r="S27" i="31"/>
  <c r="AD26" i="31"/>
  <c r="AA26" i="31"/>
  <c r="Z26" i="31" s="1"/>
  <c r="U26" i="31"/>
  <c r="T26" i="31"/>
  <c r="S26" i="31"/>
  <c r="AD25" i="31"/>
  <c r="AA25" i="31"/>
  <c r="Z25" i="31" s="1"/>
  <c r="U25" i="31"/>
  <c r="T25" i="31"/>
  <c r="S25" i="31"/>
  <c r="AD24" i="31"/>
  <c r="AA24" i="31"/>
  <c r="Z24" i="31" s="1"/>
  <c r="U24" i="31"/>
  <c r="T24" i="31"/>
  <c r="S24" i="31"/>
  <c r="AD23" i="31"/>
  <c r="AA23" i="31"/>
  <c r="Z23" i="31" s="1"/>
  <c r="U23" i="31"/>
  <c r="T23" i="31"/>
  <c r="S23" i="31"/>
  <c r="AD22" i="31"/>
  <c r="AA22" i="31"/>
  <c r="Z22" i="31" s="1"/>
  <c r="U22" i="31"/>
  <c r="T22" i="31"/>
  <c r="S22" i="31"/>
  <c r="AD21" i="31"/>
  <c r="AA21" i="31"/>
  <c r="Z21" i="31" s="1"/>
  <c r="U21" i="31"/>
  <c r="T21" i="31"/>
  <c r="S21" i="31"/>
  <c r="AD20" i="31"/>
  <c r="AA20" i="31"/>
  <c r="Z20" i="31" s="1"/>
  <c r="U20" i="31"/>
  <c r="T20" i="31"/>
  <c r="S20" i="31"/>
  <c r="AD19" i="31"/>
  <c r="AA19" i="31"/>
  <c r="Z19" i="31" s="1"/>
  <c r="U19" i="31"/>
  <c r="T19" i="31"/>
  <c r="S19" i="31"/>
  <c r="AD18" i="31"/>
  <c r="AA18" i="31"/>
  <c r="Z18" i="31" s="1"/>
  <c r="U18" i="31"/>
  <c r="T18" i="31"/>
  <c r="S18" i="31"/>
  <c r="AD17" i="31"/>
  <c r="AA17" i="31"/>
  <c r="Z17" i="31" s="1"/>
  <c r="U17" i="31"/>
  <c r="T17" i="31"/>
  <c r="S17" i="31"/>
  <c r="AD16" i="31"/>
  <c r="AA16" i="31"/>
  <c r="Z16" i="31" s="1"/>
  <c r="U16" i="31"/>
  <c r="T16" i="31"/>
  <c r="S16" i="31"/>
  <c r="AD15" i="31"/>
  <c r="AA15" i="31"/>
  <c r="Z15" i="31" s="1"/>
  <c r="U15" i="31"/>
  <c r="T15" i="31"/>
  <c r="S15" i="31"/>
  <c r="AD14" i="31"/>
  <c r="AA14" i="31"/>
  <c r="Z14" i="31" s="1"/>
  <c r="U14" i="31"/>
  <c r="T14" i="31"/>
  <c r="S14" i="31"/>
  <c r="AD13" i="31"/>
  <c r="AA13" i="31"/>
  <c r="Z13" i="31" s="1"/>
  <c r="U13" i="31"/>
  <c r="T13" i="31"/>
  <c r="S13" i="31"/>
  <c r="AD12" i="31"/>
  <c r="AA12" i="31"/>
  <c r="Z12" i="31" s="1"/>
  <c r="U12" i="31"/>
  <c r="T12" i="31"/>
  <c r="S12" i="31"/>
  <c r="AD11" i="31"/>
  <c r="AA11" i="31"/>
  <c r="Z11" i="31" s="1"/>
  <c r="U11" i="31"/>
  <c r="T11" i="31"/>
  <c r="S11" i="31"/>
  <c r="AD10" i="31"/>
  <c r="AA10" i="31"/>
  <c r="Z10" i="31" s="1"/>
  <c r="U10" i="31"/>
  <c r="T10" i="31"/>
  <c r="S10" i="31"/>
  <c r="AD9" i="31"/>
  <c r="AA9" i="31"/>
  <c r="Z9" i="31" s="1"/>
  <c r="U9" i="31"/>
  <c r="T9" i="31"/>
  <c r="S9" i="31"/>
  <c r="AD8" i="31"/>
  <c r="AA8" i="31"/>
  <c r="Z8" i="31" s="1"/>
  <c r="U8" i="31"/>
  <c r="T8" i="31"/>
  <c r="S8" i="31"/>
  <c r="AH60" i="30"/>
  <c r="AG60" i="30"/>
  <c r="AF60" i="30"/>
  <c r="AH59" i="30"/>
  <c r="AG59" i="30"/>
  <c r="AF59" i="30"/>
  <c r="AH58" i="30"/>
  <c r="AG58" i="30"/>
  <c r="AF58" i="30"/>
  <c r="AD56" i="30"/>
  <c r="AA56" i="30"/>
  <c r="Z56" i="30" s="1"/>
  <c r="AB56" i="30" s="1"/>
  <c r="U56" i="30"/>
  <c r="T56" i="30"/>
  <c r="S56" i="30"/>
  <c r="AD55" i="30"/>
  <c r="AA55" i="30"/>
  <c r="Z55" i="30" s="1"/>
  <c r="AB55" i="30" s="1"/>
  <c r="AH55" i="30" s="1"/>
  <c r="U55" i="30"/>
  <c r="T55" i="30"/>
  <c r="S55" i="30"/>
  <c r="AH54" i="30"/>
  <c r="AG54" i="30"/>
  <c r="AF54" i="30"/>
  <c r="AH53" i="30"/>
  <c r="AG53" i="30"/>
  <c r="AF53" i="30"/>
  <c r="AH52" i="30"/>
  <c r="AG52" i="30"/>
  <c r="AF52" i="30"/>
  <c r="AD51" i="30"/>
  <c r="AA51" i="30"/>
  <c r="Z51" i="30" s="1"/>
  <c r="U51" i="30"/>
  <c r="T51" i="30"/>
  <c r="S51" i="30"/>
  <c r="AD50" i="30"/>
  <c r="AA50" i="30"/>
  <c r="Z50" i="30" s="1"/>
  <c r="U50" i="30"/>
  <c r="T50" i="30"/>
  <c r="S50" i="30"/>
  <c r="AD49" i="30"/>
  <c r="AA49" i="30"/>
  <c r="Z49" i="30" s="1"/>
  <c r="U49" i="30"/>
  <c r="T49" i="30"/>
  <c r="S49" i="30"/>
  <c r="AD48" i="30"/>
  <c r="AA48" i="30"/>
  <c r="Z48" i="30"/>
  <c r="U48" i="30"/>
  <c r="T48" i="30"/>
  <c r="S48" i="30"/>
  <c r="AD47" i="30"/>
  <c r="AA47" i="30"/>
  <c r="Z47" i="30" s="1"/>
  <c r="U47" i="30"/>
  <c r="T47" i="30"/>
  <c r="S47" i="30"/>
  <c r="AD46" i="30"/>
  <c r="AA46" i="30"/>
  <c r="Z46" i="30" s="1"/>
  <c r="U46" i="30"/>
  <c r="T46" i="30"/>
  <c r="S46" i="30"/>
  <c r="AD45" i="30"/>
  <c r="AA45" i="30"/>
  <c r="Z45" i="30" s="1"/>
  <c r="U45" i="30"/>
  <c r="T45" i="30"/>
  <c r="S45" i="30"/>
  <c r="AD44" i="30"/>
  <c r="AA44" i="30"/>
  <c r="Z44" i="30"/>
  <c r="U44" i="30"/>
  <c r="T44" i="30"/>
  <c r="S44" i="30"/>
  <c r="AD43" i="30"/>
  <c r="AA43" i="30"/>
  <c r="Z43" i="30" s="1"/>
  <c r="U43" i="30"/>
  <c r="T43" i="30"/>
  <c r="S43" i="30"/>
  <c r="AD42" i="30"/>
  <c r="AA42" i="30"/>
  <c r="Z42" i="30"/>
  <c r="U42" i="30"/>
  <c r="T42" i="30"/>
  <c r="S42" i="30"/>
  <c r="AD41" i="30"/>
  <c r="AA41" i="30"/>
  <c r="Z41" i="30" s="1"/>
  <c r="U41" i="30"/>
  <c r="T41" i="30"/>
  <c r="S41" i="30"/>
  <c r="AD40" i="30"/>
  <c r="AA40" i="30"/>
  <c r="Z40" i="30" s="1"/>
  <c r="U40" i="30"/>
  <c r="T40" i="30"/>
  <c r="S40" i="30"/>
  <c r="AD39" i="30"/>
  <c r="AA39" i="30"/>
  <c r="Z39" i="30" s="1"/>
  <c r="U39" i="30"/>
  <c r="T39" i="30"/>
  <c r="S39" i="30"/>
  <c r="AD38" i="30"/>
  <c r="AA38" i="30"/>
  <c r="Z38" i="30" s="1"/>
  <c r="U38" i="30"/>
  <c r="T38" i="30"/>
  <c r="S38" i="30"/>
  <c r="AD37" i="30"/>
  <c r="AA37" i="30"/>
  <c r="Z37" i="30" s="1"/>
  <c r="U37" i="30"/>
  <c r="T37" i="30"/>
  <c r="S37" i="30"/>
  <c r="AD36" i="30"/>
  <c r="AA36" i="30"/>
  <c r="Z36" i="30"/>
  <c r="U36" i="30"/>
  <c r="T36" i="30"/>
  <c r="S36" i="30"/>
  <c r="AD35" i="30"/>
  <c r="AA35" i="30"/>
  <c r="Z35" i="30"/>
  <c r="U35" i="30"/>
  <c r="T35" i="30"/>
  <c r="S35" i="30"/>
  <c r="AD34" i="30"/>
  <c r="AA34" i="30"/>
  <c r="Z34" i="30" s="1"/>
  <c r="U34" i="30"/>
  <c r="T34" i="30"/>
  <c r="S34" i="30"/>
  <c r="AD33" i="30"/>
  <c r="AA33" i="30"/>
  <c r="Z33" i="30"/>
  <c r="U33" i="30"/>
  <c r="T33" i="30"/>
  <c r="S33" i="30"/>
  <c r="AD32" i="30"/>
  <c r="AA32" i="30"/>
  <c r="Z32" i="30" s="1"/>
  <c r="U32" i="30"/>
  <c r="T32" i="30"/>
  <c r="S32" i="30"/>
  <c r="AD31" i="30"/>
  <c r="AA31" i="30"/>
  <c r="Z31" i="30" s="1"/>
  <c r="U31" i="30"/>
  <c r="T31" i="30"/>
  <c r="S31" i="30"/>
  <c r="AD30" i="30"/>
  <c r="AA30" i="30"/>
  <c r="Z30" i="30" s="1"/>
  <c r="U30" i="30"/>
  <c r="T30" i="30"/>
  <c r="S30" i="30"/>
  <c r="AD29" i="30"/>
  <c r="AA29" i="30"/>
  <c r="Z29" i="30"/>
  <c r="U29" i="30"/>
  <c r="T29" i="30"/>
  <c r="S29" i="30"/>
  <c r="AD28" i="30"/>
  <c r="AA28" i="30"/>
  <c r="Z28" i="30" s="1"/>
  <c r="U28" i="30"/>
  <c r="T28" i="30"/>
  <c r="S28" i="30"/>
  <c r="AD27" i="30"/>
  <c r="AA27" i="30"/>
  <c r="Z27" i="30"/>
  <c r="U27" i="30"/>
  <c r="T27" i="30"/>
  <c r="S27" i="30"/>
  <c r="AD26" i="30"/>
  <c r="AA26" i="30"/>
  <c r="Z26" i="30"/>
  <c r="U26" i="30"/>
  <c r="T26" i="30"/>
  <c r="S26" i="30"/>
  <c r="AD25" i="30"/>
  <c r="AA25" i="30"/>
  <c r="Z25" i="30" s="1"/>
  <c r="U25" i="30"/>
  <c r="T25" i="30"/>
  <c r="S25" i="30"/>
  <c r="AD24" i="30"/>
  <c r="AA24" i="30"/>
  <c r="Z24" i="30" s="1"/>
  <c r="U24" i="30"/>
  <c r="T24" i="30"/>
  <c r="S24" i="30"/>
  <c r="AD23" i="30"/>
  <c r="AA23" i="30"/>
  <c r="Z23" i="30" s="1"/>
  <c r="U23" i="30"/>
  <c r="T23" i="30"/>
  <c r="S23" i="30"/>
  <c r="AD22" i="30"/>
  <c r="AA22" i="30"/>
  <c r="Z22" i="30" s="1"/>
  <c r="U22" i="30"/>
  <c r="T22" i="30"/>
  <c r="S22" i="30"/>
  <c r="AD21" i="30"/>
  <c r="AA21" i="30"/>
  <c r="Z21" i="30" s="1"/>
  <c r="U21" i="30"/>
  <c r="T21" i="30"/>
  <c r="S21" i="30"/>
  <c r="AD20" i="30"/>
  <c r="AA20" i="30"/>
  <c r="Z20" i="30"/>
  <c r="U20" i="30"/>
  <c r="T20" i="30"/>
  <c r="S20" i="30"/>
  <c r="AD19" i="30"/>
  <c r="AA19" i="30"/>
  <c r="Z19" i="30" s="1"/>
  <c r="U19" i="30"/>
  <c r="T19" i="30"/>
  <c r="S19" i="30"/>
  <c r="AD18" i="30"/>
  <c r="AA18" i="30"/>
  <c r="Z18" i="30"/>
  <c r="U18" i="30"/>
  <c r="T18" i="30"/>
  <c r="S18" i="30"/>
  <c r="AD17" i="30"/>
  <c r="AA17" i="30"/>
  <c r="Z17" i="30" s="1"/>
  <c r="U17" i="30"/>
  <c r="T17" i="30"/>
  <c r="S17" i="30"/>
  <c r="AD16" i="30"/>
  <c r="AA16" i="30"/>
  <c r="Z16" i="30" s="1"/>
  <c r="U16" i="30"/>
  <c r="T16" i="30"/>
  <c r="S16" i="30"/>
  <c r="AD15" i="30"/>
  <c r="AA15" i="30"/>
  <c r="Z15" i="30" s="1"/>
  <c r="U15" i="30"/>
  <c r="T15" i="30"/>
  <c r="S15" i="30"/>
  <c r="AD14" i="30"/>
  <c r="AA14" i="30"/>
  <c r="Z14" i="30" s="1"/>
  <c r="U14" i="30"/>
  <c r="T14" i="30"/>
  <c r="S14" i="30"/>
  <c r="AD13" i="30"/>
  <c r="AA13" i="30"/>
  <c r="Z13" i="30" s="1"/>
  <c r="U13" i="30"/>
  <c r="T13" i="30"/>
  <c r="S13" i="30"/>
  <c r="AD12" i="30"/>
  <c r="AA12" i="30"/>
  <c r="Z12" i="30"/>
  <c r="U12" i="30"/>
  <c r="T12" i="30"/>
  <c r="S12" i="30"/>
  <c r="AD11" i="30"/>
  <c r="AA11" i="30"/>
  <c r="Z11" i="30"/>
  <c r="U11" i="30"/>
  <c r="T11" i="30"/>
  <c r="S11" i="30"/>
  <c r="AD10" i="30"/>
  <c r="AA10" i="30"/>
  <c r="Z10" i="30" s="1"/>
  <c r="U10" i="30"/>
  <c r="T10" i="30"/>
  <c r="S10" i="30"/>
  <c r="AD9" i="30"/>
  <c r="AA9" i="30"/>
  <c r="Z9" i="30"/>
  <c r="U9" i="30"/>
  <c r="T9" i="30"/>
  <c r="S9" i="30"/>
  <c r="AD8" i="30"/>
  <c r="AA8" i="30"/>
  <c r="Z8" i="30" s="1"/>
  <c r="U8" i="30"/>
  <c r="T8" i="30"/>
  <c r="S8" i="30"/>
  <c r="AC6" i="36" l="1"/>
  <c r="AE6" i="34"/>
  <c r="AH6" i="34"/>
  <c r="AC6" i="32"/>
  <c r="AE6" i="32"/>
  <c r="AH6" i="32"/>
  <c r="AE6" i="31"/>
  <c r="AH6" i="31"/>
  <c r="Z6" i="30"/>
  <c r="AE6" i="36"/>
  <c r="AH6" i="36"/>
  <c r="AC6" i="35"/>
  <c r="AE6" i="35"/>
  <c r="AH6" i="35" s="1"/>
  <c r="AE6" i="33"/>
  <c r="AH6" i="33" s="1"/>
  <c r="AE56" i="34"/>
  <c r="AF46" i="35"/>
  <c r="AC46" i="35"/>
  <c r="AE46" i="35" s="1"/>
  <c r="AB9" i="35"/>
  <c r="AF9" i="35" s="1"/>
  <c r="AB12" i="36"/>
  <c r="AC12" i="36" s="1"/>
  <c r="AE12" i="36" s="1"/>
  <c r="AH12" i="36"/>
  <c r="AG12" i="36"/>
  <c r="AB24" i="36"/>
  <c r="AC24" i="36" s="1"/>
  <c r="AE24" i="36" s="1"/>
  <c r="AH24" i="36"/>
  <c r="AB29" i="36"/>
  <c r="AC29" i="36" s="1"/>
  <c r="AE29" i="36" s="1"/>
  <c r="AB56" i="36"/>
  <c r="AC56" i="36" s="1"/>
  <c r="AE56" i="36" s="1"/>
  <c r="AF56" i="36"/>
  <c r="AB10" i="36"/>
  <c r="AC10" i="36" s="1"/>
  <c r="AE10" i="36" s="1"/>
  <c r="AH10" i="36"/>
  <c r="AB22" i="36"/>
  <c r="AC22" i="36" s="1"/>
  <c r="AE22" i="36" s="1"/>
  <c r="AB34" i="36"/>
  <c r="AC34" i="36" s="1"/>
  <c r="AE34" i="36" s="1"/>
  <c r="AH34" i="36"/>
  <c r="AG34" i="36"/>
  <c r="AF34" i="36"/>
  <c r="AB17" i="36"/>
  <c r="AC17" i="36" s="1"/>
  <c r="AE17" i="36" s="1"/>
  <c r="AH17" i="36"/>
  <c r="AB15" i="36"/>
  <c r="AC15" i="36" s="1"/>
  <c r="AE15" i="36" s="1"/>
  <c r="AB27" i="36"/>
  <c r="AC27" i="36" s="1"/>
  <c r="AE27" i="36" s="1"/>
  <c r="AH27" i="36"/>
  <c r="AG27" i="36"/>
  <c r="AF27" i="36"/>
  <c r="AB8" i="36"/>
  <c r="AC8" i="36" s="1"/>
  <c r="AE8" i="36" s="1"/>
  <c r="AH8" i="36"/>
  <c r="AB20" i="36"/>
  <c r="AC20" i="36" s="1"/>
  <c r="AE20" i="36" s="1"/>
  <c r="AH20" i="36"/>
  <c r="AG20" i="36"/>
  <c r="AB32" i="36"/>
  <c r="AC32" i="36" s="1"/>
  <c r="AE32" i="36" s="1"/>
  <c r="AB13" i="36"/>
  <c r="AC13" i="36" s="1"/>
  <c r="AE13" i="36" s="1"/>
  <c r="AH13" i="36"/>
  <c r="AB25" i="36"/>
  <c r="AC25" i="36" s="1"/>
  <c r="AE25" i="36" s="1"/>
  <c r="AH25" i="36"/>
  <c r="AG25" i="36"/>
  <c r="AF25" i="36"/>
  <c r="AH37" i="36"/>
  <c r="AG37" i="36"/>
  <c r="AC37" i="36"/>
  <c r="AE37" i="36" s="1"/>
  <c r="AH39" i="36"/>
  <c r="AG39" i="36"/>
  <c r="AC39" i="36"/>
  <c r="AE39" i="36" s="1"/>
  <c r="AH41" i="36"/>
  <c r="AG41" i="36"/>
  <c r="AC41" i="36"/>
  <c r="AE41" i="36" s="1"/>
  <c r="AG43" i="36"/>
  <c r="AC43" i="36"/>
  <c r="AE43" i="36" s="1"/>
  <c r="AH43" i="36" s="1"/>
  <c r="AG45" i="36"/>
  <c r="AC45" i="36"/>
  <c r="AE45" i="36" s="1"/>
  <c r="AH45" i="36" s="1"/>
  <c r="AH47" i="36"/>
  <c r="AG47" i="36"/>
  <c r="AC47" i="36"/>
  <c r="AE47" i="36" s="1"/>
  <c r="AH49" i="36"/>
  <c r="AG49" i="36"/>
  <c r="AC49" i="36"/>
  <c r="AE49" i="36" s="1"/>
  <c r="AG51" i="36"/>
  <c r="AC51" i="36"/>
  <c r="AE51" i="36" s="1"/>
  <c r="AH51" i="36" s="1"/>
  <c r="AB36" i="36"/>
  <c r="AC36" i="36" s="1"/>
  <c r="AE36" i="36" s="1"/>
  <c r="AH36" i="36"/>
  <c r="AG36" i="36"/>
  <c r="AF36" i="36"/>
  <c r="AB18" i="36"/>
  <c r="AC18" i="36" s="1"/>
  <c r="AE18" i="36" s="1"/>
  <c r="AB23" i="36"/>
  <c r="AC23" i="36" s="1"/>
  <c r="AE23" i="36" s="1"/>
  <c r="AH23" i="36"/>
  <c r="AB55" i="36"/>
  <c r="AC55" i="36" s="1"/>
  <c r="AE55" i="36" s="1"/>
  <c r="AB9" i="36"/>
  <c r="AC9" i="36" s="1"/>
  <c r="AE9" i="36" s="1"/>
  <c r="AB33" i="36"/>
  <c r="AC33" i="36" s="1"/>
  <c r="AE33" i="36" s="1"/>
  <c r="AH33" i="36"/>
  <c r="AG33" i="36"/>
  <c r="AB14" i="36"/>
  <c r="AC14" i="36" s="1"/>
  <c r="AE14" i="36" s="1"/>
  <c r="AH14" i="36"/>
  <c r="AB26" i="36"/>
  <c r="AC26" i="36" s="1"/>
  <c r="AE26" i="36" s="1"/>
  <c r="AB30" i="36"/>
  <c r="AC30" i="36" s="1"/>
  <c r="AE30" i="36" s="1"/>
  <c r="AH30" i="36"/>
  <c r="AB11" i="36"/>
  <c r="AC11" i="36" s="1"/>
  <c r="AE11" i="36" s="1"/>
  <c r="AF11" i="36"/>
  <c r="AB35" i="36"/>
  <c r="AC35" i="36" s="1"/>
  <c r="AE35" i="36" s="1"/>
  <c r="AB16" i="36"/>
  <c r="AC16" i="36" s="1"/>
  <c r="AE16" i="36" s="1"/>
  <c r="AB28" i="36"/>
  <c r="AC28" i="36" s="1"/>
  <c r="AE28" i="36" s="1"/>
  <c r="AH28" i="36"/>
  <c r="AG28" i="36"/>
  <c r="AF28" i="36"/>
  <c r="AB21" i="36"/>
  <c r="AC21" i="36" s="1"/>
  <c r="AE21" i="36" s="1"/>
  <c r="AB19" i="36"/>
  <c r="AC19" i="36" s="1"/>
  <c r="AE19" i="36" s="1"/>
  <c r="AB31" i="36"/>
  <c r="AC31" i="36" s="1"/>
  <c r="AE31" i="36" s="1"/>
  <c r="AH31" i="36"/>
  <c r="AG31" i="36"/>
  <c r="AF31" i="36"/>
  <c r="AH38" i="36"/>
  <c r="AG38" i="36"/>
  <c r="AC38" i="36"/>
  <c r="AE38" i="36" s="1"/>
  <c r="AH40" i="36"/>
  <c r="AG40" i="36"/>
  <c r="AC40" i="36"/>
  <c r="AE40" i="36" s="1"/>
  <c r="AH42" i="36"/>
  <c r="AG42" i="36"/>
  <c r="AC42" i="36"/>
  <c r="AE42" i="36" s="1"/>
  <c r="AG44" i="36"/>
  <c r="AC44" i="36"/>
  <c r="AE44" i="36" s="1"/>
  <c r="AH44" i="36" s="1"/>
  <c r="AH46" i="36"/>
  <c r="AG46" i="36"/>
  <c r="AC46" i="36"/>
  <c r="AE46" i="36" s="1"/>
  <c r="AH48" i="36"/>
  <c r="AG48" i="36"/>
  <c r="AC48" i="36"/>
  <c r="AE48" i="36" s="1"/>
  <c r="AH50" i="36"/>
  <c r="AG50" i="36"/>
  <c r="AC50" i="36"/>
  <c r="AE50" i="36" s="1"/>
  <c r="AF37" i="36"/>
  <c r="AF38" i="36"/>
  <c r="AF39" i="36"/>
  <c r="AF40" i="36"/>
  <c r="AF41" i="36"/>
  <c r="AF42" i="36"/>
  <c r="AF43" i="36"/>
  <c r="AF44" i="36"/>
  <c r="AF45" i="36"/>
  <c r="AF46" i="36"/>
  <c r="AF47" i="36"/>
  <c r="AF48" i="36"/>
  <c r="AF49" i="36"/>
  <c r="AF50" i="36"/>
  <c r="AF51" i="36"/>
  <c r="AB56" i="35"/>
  <c r="AC56" i="35" s="1"/>
  <c r="AE56" i="35" s="1"/>
  <c r="AB51" i="35"/>
  <c r="AC51" i="35" s="1"/>
  <c r="AE51" i="35" s="1"/>
  <c r="AB55" i="35"/>
  <c r="AC55" i="35" s="1"/>
  <c r="AE55" i="35" s="1"/>
  <c r="AB13" i="35"/>
  <c r="AC13" i="35" s="1"/>
  <c r="AE13" i="35" s="1"/>
  <c r="AB22" i="35"/>
  <c r="AC22" i="35" s="1"/>
  <c r="AE22" i="35" s="1"/>
  <c r="AB27" i="35"/>
  <c r="AC27" i="35" s="1"/>
  <c r="AE27" i="35" s="1"/>
  <c r="AB16" i="35"/>
  <c r="AC16" i="35" s="1"/>
  <c r="AE16" i="35" s="1"/>
  <c r="AB25" i="35"/>
  <c r="AC25" i="35" s="1"/>
  <c r="AE25" i="35" s="1"/>
  <c r="AB23" i="35"/>
  <c r="AC23" i="35" s="1"/>
  <c r="AE23" i="35" s="1"/>
  <c r="AB34" i="35"/>
  <c r="AC34" i="35" s="1"/>
  <c r="AE34" i="35" s="1"/>
  <c r="AB33" i="35"/>
  <c r="AC33" i="35" s="1"/>
  <c r="AE33" i="35" s="1"/>
  <c r="AB31" i="35"/>
  <c r="AC31" i="35" s="1"/>
  <c r="AE31" i="35" s="1"/>
  <c r="AB40" i="35"/>
  <c r="AC40" i="35" s="1"/>
  <c r="AE40" i="35" s="1"/>
  <c r="AB17" i="35"/>
  <c r="AC17" i="35" s="1"/>
  <c r="AE17" i="35" s="1"/>
  <c r="AB39" i="35"/>
  <c r="AC39" i="35" s="1"/>
  <c r="AE39" i="35" s="1"/>
  <c r="AB10" i="35"/>
  <c r="AC10" i="35" s="1"/>
  <c r="AE10" i="35" s="1"/>
  <c r="AG10" i="35"/>
  <c r="AF10" i="35"/>
  <c r="AB21" i="35"/>
  <c r="AC21" i="35" s="1"/>
  <c r="AE21" i="35" s="1"/>
  <c r="AB28" i="35"/>
  <c r="AC28" i="35" s="1"/>
  <c r="AE28" i="35" s="1"/>
  <c r="AB37" i="35"/>
  <c r="AC37" i="35" s="1"/>
  <c r="AE37" i="35" s="1"/>
  <c r="AF18" i="35"/>
  <c r="AB8" i="35"/>
  <c r="AC8" i="35" s="1"/>
  <c r="AE8" i="35" s="1"/>
  <c r="AB43" i="35"/>
  <c r="AC43" i="35" s="1"/>
  <c r="AE43" i="35" s="1"/>
  <c r="AB19" i="35"/>
  <c r="AC19" i="35" s="1"/>
  <c r="AE19" i="35" s="1"/>
  <c r="AB15" i="35"/>
  <c r="AC15" i="35" s="1"/>
  <c r="AE15" i="35" s="1"/>
  <c r="AF42" i="35"/>
  <c r="AH45" i="35"/>
  <c r="AG45" i="35"/>
  <c r="AF48" i="35"/>
  <c r="AC45" i="35"/>
  <c r="AE45" i="35" s="1"/>
  <c r="AB14" i="35"/>
  <c r="AC14" i="35" s="1"/>
  <c r="AE14" i="35" s="1"/>
  <c r="AB20" i="35"/>
  <c r="AC20" i="35" s="1"/>
  <c r="AE20" i="35" s="1"/>
  <c r="AB26" i="35"/>
  <c r="AC26" i="35" s="1"/>
  <c r="AE26" i="35" s="1"/>
  <c r="AB32" i="35"/>
  <c r="AC32" i="35" s="1"/>
  <c r="AE32" i="35" s="1"/>
  <c r="AB38" i="35"/>
  <c r="AC38" i="35" s="1"/>
  <c r="AE38" i="35" s="1"/>
  <c r="AB44" i="35"/>
  <c r="AC44" i="35" s="1"/>
  <c r="AE44" i="35" s="1"/>
  <c r="AH49" i="35"/>
  <c r="AG49" i="35"/>
  <c r="AB50" i="35"/>
  <c r="AC50" i="35" s="1"/>
  <c r="AE50" i="35" s="1"/>
  <c r="AB12" i="35"/>
  <c r="AC12" i="35" s="1"/>
  <c r="AE12" i="35" s="1"/>
  <c r="AB18" i="35"/>
  <c r="AC18" i="35" s="1"/>
  <c r="AE18" i="35" s="1"/>
  <c r="AB24" i="35"/>
  <c r="AC24" i="35" s="1"/>
  <c r="AE24" i="35" s="1"/>
  <c r="AB30" i="35"/>
  <c r="AC30" i="35" s="1"/>
  <c r="AE30" i="35" s="1"/>
  <c r="AB36" i="35"/>
  <c r="AC36" i="35" s="1"/>
  <c r="AE36" i="35" s="1"/>
  <c r="AH42" i="35"/>
  <c r="AG42" i="35"/>
  <c r="AH48" i="35"/>
  <c r="AG48" i="35"/>
  <c r="AB11" i="35"/>
  <c r="AB29" i="35"/>
  <c r="AG29" i="35" s="1"/>
  <c r="AB35" i="35"/>
  <c r="AH35" i="35" s="1"/>
  <c r="AB41" i="35"/>
  <c r="AG41" i="35" s="1"/>
  <c r="AH46" i="35"/>
  <c r="AG46" i="35"/>
  <c r="AB47" i="35"/>
  <c r="AH47" i="35" s="1"/>
  <c r="AF49" i="35"/>
  <c r="AB11" i="34"/>
  <c r="AC11" i="34" s="1"/>
  <c r="AE11" i="34" s="1"/>
  <c r="AF42" i="34"/>
  <c r="AB46" i="34"/>
  <c r="AC46" i="34" s="1"/>
  <c r="AE46" i="34" s="1"/>
  <c r="AB22" i="34"/>
  <c r="AC22" i="34" s="1"/>
  <c r="AE22" i="34" s="1"/>
  <c r="AB10" i="34"/>
  <c r="AB40" i="34"/>
  <c r="AC40" i="34" s="1"/>
  <c r="AE40" i="34" s="1"/>
  <c r="AH40" i="34"/>
  <c r="AG40" i="34"/>
  <c r="AB13" i="34"/>
  <c r="AC13" i="34" s="1"/>
  <c r="AE13" i="34" s="1"/>
  <c r="AB14" i="34"/>
  <c r="AH14" i="34" s="1"/>
  <c r="AB17" i="34"/>
  <c r="AG17" i="34" s="1"/>
  <c r="AH17" i="34"/>
  <c r="AB20" i="34"/>
  <c r="AG20" i="34" s="1"/>
  <c r="AH20" i="34"/>
  <c r="AB23" i="34"/>
  <c r="AG23" i="34" s="1"/>
  <c r="AH23" i="34"/>
  <c r="AB26" i="34"/>
  <c r="AB29" i="34"/>
  <c r="AG29" i="34" s="1"/>
  <c r="AH29" i="34"/>
  <c r="AB32" i="34"/>
  <c r="AG32" i="34"/>
  <c r="AB35" i="34"/>
  <c r="AB38" i="34"/>
  <c r="AH38" i="34" s="1"/>
  <c r="AB41" i="34"/>
  <c r="AG41" i="34" s="1"/>
  <c r="AH41" i="34"/>
  <c r="AB44" i="34"/>
  <c r="AH44" i="34" s="1"/>
  <c r="AB47" i="34"/>
  <c r="AH47" i="34"/>
  <c r="AB50" i="34"/>
  <c r="AH50" i="34" s="1"/>
  <c r="AB55" i="34"/>
  <c r="AF55" i="34" s="1"/>
  <c r="AB9" i="34"/>
  <c r="AC9" i="34" s="1"/>
  <c r="AE9" i="34" s="1"/>
  <c r="AB25" i="34"/>
  <c r="AC25" i="34" s="1"/>
  <c r="AE25" i="34" s="1"/>
  <c r="AH25" i="34"/>
  <c r="AB31" i="34"/>
  <c r="AC31" i="34" s="1"/>
  <c r="AE31" i="34" s="1"/>
  <c r="AH31" i="34"/>
  <c r="AB34" i="34"/>
  <c r="AC34" i="34" s="1"/>
  <c r="AE34" i="34" s="1"/>
  <c r="AH34" i="34"/>
  <c r="AG34" i="34"/>
  <c r="AB43" i="34"/>
  <c r="AC43" i="34" s="1"/>
  <c r="AE43" i="34" s="1"/>
  <c r="AH43" i="34"/>
  <c r="AB16" i="34"/>
  <c r="AC16" i="34" s="1"/>
  <c r="AE16" i="34" s="1"/>
  <c r="AH16" i="34"/>
  <c r="AG16" i="34"/>
  <c r="AB28" i="34"/>
  <c r="AC28" i="34" s="1"/>
  <c r="AE28" i="34" s="1"/>
  <c r="AB19" i="34"/>
  <c r="AC19" i="34" s="1"/>
  <c r="AE19" i="34" s="1"/>
  <c r="AH19" i="34"/>
  <c r="AB49" i="34"/>
  <c r="AC49" i="34" s="1"/>
  <c r="AE49" i="34" s="1"/>
  <c r="AH49" i="34"/>
  <c r="AG49" i="34"/>
  <c r="AB8" i="34"/>
  <c r="AH8" i="34" s="1"/>
  <c r="AB12" i="34"/>
  <c r="AH12" i="34" s="1"/>
  <c r="AB37" i="34"/>
  <c r="AC37" i="34" s="1"/>
  <c r="AE37" i="34" s="1"/>
  <c r="AH37" i="34"/>
  <c r="AG37" i="34"/>
  <c r="AB15" i="34"/>
  <c r="AC15" i="34" s="1"/>
  <c r="AE15" i="34" s="1"/>
  <c r="AB18" i="34"/>
  <c r="AC18" i="34" s="1"/>
  <c r="AE18" i="34" s="1"/>
  <c r="AB21" i="34"/>
  <c r="AC21" i="34" s="1"/>
  <c r="AE21" i="34" s="1"/>
  <c r="AB24" i="34"/>
  <c r="AC24" i="34" s="1"/>
  <c r="AE24" i="34" s="1"/>
  <c r="AH24" i="34"/>
  <c r="AG24" i="34"/>
  <c r="AB27" i="34"/>
  <c r="AC27" i="34" s="1"/>
  <c r="AE27" i="34" s="1"/>
  <c r="AB30" i="34"/>
  <c r="AC30" i="34" s="1"/>
  <c r="AE30" i="34" s="1"/>
  <c r="AB33" i="34"/>
  <c r="AC33" i="34" s="1"/>
  <c r="AE33" i="34" s="1"/>
  <c r="AH33" i="34"/>
  <c r="AB36" i="34"/>
  <c r="AC36" i="34" s="1"/>
  <c r="AE36" i="34" s="1"/>
  <c r="AB39" i="34"/>
  <c r="AC39" i="34" s="1"/>
  <c r="AE39" i="34" s="1"/>
  <c r="AB42" i="34"/>
  <c r="AC42" i="34" s="1"/>
  <c r="AE42" i="34" s="1"/>
  <c r="AH42" i="34"/>
  <c r="AG42" i="34"/>
  <c r="AB45" i="34"/>
  <c r="AC45" i="34" s="1"/>
  <c r="AE45" i="34" s="1"/>
  <c r="AB48" i="34"/>
  <c r="AC48" i="34" s="1"/>
  <c r="AE48" i="34" s="1"/>
  <c r="AF49" i="34"/>
  <c r="AB51" i="34"/>
  <c r="AC51" i="34" s="1"/>
  <c r="AE51" i="34" s="1"/>
  <c r="AH56" i="34"/>
  <c r="AG56" i="34"/>
  <c r="AF56" i="34"/>
  <c r="AB55" i="33"/>
  <c r="AC55" i="33" s="1"/>
  <c r="AE55" i="33" s="1"/>
  <c r="AG55" i="33"/>
  <c r="AF55" i="33"/>
  <c r="AB25" i="33"/>
  <c r="AC25" i="33" s="1"/>
  <c r="AE25" i="33" s="1"/>
  <c r="AF25" i="33"/>
  <c r="AB49" i="33"/>
  <c r="AC49" i="33" s="1"/>
  <c r="AE49" i="33" s="1"/>
  <c r="AF49" i="33"/>
  <c r="AB20" i="33"/>
  <c r="AF20" i="33" s="1"/>
  <c r="AB32" i="33"/>
  <c r="AF32" i="33" s="1"/>
  <c r="AB44" i="33"/>
  <c r="AF44" i="33"/>
  <c r="AB10" i="33"/>
  <c r="AC10" i="33" s="1"/>
  <c r="AE10" i="33" s="1"/>
  <c r="AB56" i="33"/>
  <c r="AC56" i="33" s="1"/>
  <c r="AE56" i="33" s="1"/>
  <c r="AB13" i="33"/>
  <c r="AC13" i="33" s="1"/>
  <c r="AE13" i="33" s="1"/>
  <c r="AF13" i="33"/>
  <c r="AB37" i="33"/>
  <c r="AC37" i="33" s="1"/>
  <c r="AE37" i="33" s="1"/>
  <c r="AB15" i="33"/>
  <c r="AF15" i="33" s="1"/>
  <c r="AB27" i="33"/>
  <c r="AB39" i="33"/>
  <c r="AF39" i="33"/>
  <c r="AB51" i="33"/>
  <c r="AF51" i="33" s="1"/>
  <c r="AB22" i="33"/>
  <c r="AF22" i="33" s="1"/>
  <c r="AB34" i="33"/>
  <c r="AF34" i="33" s="1"/>
  <c r="AB46" i="33"/>
  <c r="AH46" i="33" s="1"/>
  <c r="AF46" i="33"/>
  <c r="AB17" i="33"/>
  <c r="AC17" i="33" s="1"/>
  <c r="AE17" i="33" s="1"/>
  <c r="AF17" i="33"/>
  <c r="AB41" i="33"/>
  <c r="AC41" i="33" s="1"/>
  <c r="AE41" i="33" s="1"/>
  <c r="AF41" i="33"/>
  <c r="AB9" i="33"/>
  <c r="AC9" i="33" s="1"/>
  <c r="AE9" i="33" s="1"/>
  <c r="AB12" i="33"/>
  <c r="AC12" i="33" s="1"/>
  <c r="AE12" i="33" s="1"/>
  <c r="AB29" i="33"/>
  <c r="AC29" i="33" s="1"/>
  <c r="AE29" i="33" s="1"/>
  <c r="AF29" i="33"/>
  <c r="AB24" i="33"/>
  <c r="AH24" i="33" s="1"/>
  <c r="AB36" i="33"/>
  <c r="AF36" i="33"/>
  <c r="AB48" i="33"/>
  <c r="AH48" i="33" s="1"/>
  <c r="AF48" i="33"/>
  <c r="AB19" i="33"/>
  <c r="AF19" i="33" s="1"/>
  <c r="AB31" i="33"/>
  <c r="AH31" i="33" s="1"/>
  <c r="AB43" i="33"/>
  <c r="AF43" i="33" s="1"/>
  <c r="AB50" i="33"/>
  <c r="AC50" i="33" s="1"/>
  <c r="AE50" i="33" s="1"/>
  <c r="AF50" i="33"/>
  <c r="AH9" i="33"/>
  <c r="AB14" i="33"/>
  <c r="AC14" i="33" s="1"/>
  <c r="AE14" i="33" s="1"/>
  <c r="AB26" i="33"/>
  <c r="AC26" i="33" s="1"/>
  <c r="AE26" i="33" s="1"/>
  <c r="AB38" i="33"/>
  <c r="AC38" i="33" s="1"/>
  <c r="AE38" i="33" s="1"/>
  <c r="AB8" i="33"/>
  <c r="AG8" i="33" s="1"/>
  <c r="AF8" i="33"/>
  <c r="AB11" i="33"/>
  <c r="AG11" i="33" s="1"/>
  <c r="AB21" i="33"/>
  <c r="AH21" i="33" s="1"/>
  <c r="AF21" i="33"/>
  <c r="AB33" i="33"/>
  <c r="AF33" i="33"/>
  <c r="AB45" i="33"/>
  <c r="AH45" i="33" s="1"/>
  <c r="AB16" i="33"/>
  <c r="AF16" i="33"/>
  <c r="AH19" i="33"/>
  <c r="AG26" i="33"/>
  <c r="AB28" i="33"/>
  <c r="AF28" i="33"/>
  <c r="AB40" i="33"/>
  <c r="AF40" i="33"/>
  <c r="AB23" i="33"/>
  <c r="AC23" i="33" s="1"/>
  <c r="AE23" i="33" s="1"/>
  <c r="AF23" i="33"/>
  <c r="AB35" i="33"/>
  <c r="AB47" i="33"/>
  <c r="AH47" i="33" s="1"/>
  <c r="AF47" i="33"/>
  <c r="AB18" i="33"/>
  <c r="AF18" i="33" s="1"/>
  <c r="AB30" i="33"/>
  <c r="AF30" i="33" s="1"/>
  <c r="AB42" i="33"/>
  <c r="AH42" i="33" s="1"/>
  <c r="AF42" i="33"/>
  <c r="AB24" i="32"/>
  <c r="AC24" i="32" s="1"/>
  <c r="AE24" i="32" s="1"/>
  <c r="AB48" i="32"/>
  <c r="AC48" i="32" s="1"/>
  <c r="AE48" i="32" s="1"/>
  <c r="AB56" i="32"/>
  <c r="AC56" i="32" s="1"/>
  <c r="AE56" i="32" s="1"/>
  <c r="AG56" i="32"/>
  <c r="AB11" i="32"/>
  <c r="AC11" i="32" s="1"/>
  <c r="AE11" i="32" s="1"/>
  <c r="AB22" i="32"/>
  <c r="AC22" i="32" s="1"/>
  <c r="AE22" i="32" s="1"/>
  <c r="AH22" i="32"/>
  <c r="AB44" i="32"/>
  <c r="AC44" i="32" s="1"/>
  <c r="AE44" i="32" s="1"/>
  <c r="AB9" i="32"/>
  <c r="AC9" i="32" s="1"/>
  <c r="AE9" i="32" s="1"/>
  <c r="AB20" i="32"/>
  <c r="AC20" i="32" s="1"/>
  <c r="AE20" i="32" s="1"/>
  <c r="AH20" i="32"/>
  <c r="AB42" i="32"/>
  <c r="AC42" i="32" s="1"/>
  <c r="AE42" i="32" s="1"/>
  <c r="AH42" i="32"/>
  <c r="AG42" i="32"/>
  <c r="AF42" i="32"/>
  <c r="AB18" i="32"/>
  <c r="AC18" i="32" s="1"/>
  <c r="AE18" i="32" s="1"/>
  <c r="AB40" i="32"/>
  <c r="AC40" i="32" s="1"/>
  <c r="AE40" i="32" s="1"/>
  <c r="AB16" i="32"/>
  <c r="AC16" i="32" s="1"/>
  <c r="AE16" i="32" s="1"/>
  <c r="AH16" i="32"/>
  <c r="AB38" i="32"/>
  <c r="AC38" i="32" s="1"/>
  <c r="AE38" i="32" s="1"/>
  <c r="AB14" i="32"/>
  <c r="AC14" i="32" s="1"/>
  <c r="AE14" i="32" s="1"/>
  <c r="AB36" i="32"/>
  <c r="AC36" i="32" s="1"/>
  <c r="AE36" i="32" s="1"/>
  <c r="AH36" i="32"/>
  <c r="AG36" i="32"/>
  <c r="AF36" i="32"/>
  <c r="AB12" i="32"/>
  <c r="AC12" i="32" s="1"/>
  <c r="AE12" i="32" s="1"/>
  <c r="AB23" i="32"/>
  <c r="AC23" i="32" s="1"/>
  <c r="AE23" i="32" s="1"/>
  <c r="AB34" i="32"/>
  <c r="AC34" i="32" s="1"/>
  <c r="AE34" i="32" s="1"/>
  <c r="AH34" i="32"/>
  <c r="AG34" i="32"/>
  <c r="AF34" i="32"/>
  <c r="AB32" i="32"/>
  <c r="AC32" i="32" s="1"/>
  <c r="AE32" i="32" s="1"/>
  <c r="AB30" i="32"/>
  <c r="AC30" i="32" s="1"/>
  <c r="AE30" i="32" s="1"/>
  <c r="AH30" i="32"/>
  <c r="AB8" i="32"/>
  <c r="AC8" i="32" s="1"/>
  <c r="AE8" i="32" s="1"/>
  <c r="AH8" i="32"/>
  <c r="AF8" i="32"/>
  <c r="AG8" i="32"/>
  <c r="AB28" i="32"/>
  <c r="AC28" i="32" s="1"/>
  <c r="AE28" i="32" s="1"/>
  <c r="AB46" i="32"/>
  <c r="AC46" i="32" s="1"/>
  <c r="AE46" i="32" s="1"/>
  <c r="AH46" i="32"/>
  <c r="AC55" i="32"/>
  <c r="AE55" i="32" s="1"/>
  <c r="AG55" i="32"/>
  <c r="AF55" i="32"/>
  <c r="AB26" i="32"/>
  <c r="AC26" i="32" s="1"/>
  <c r="AE26" i="32" s="1"/>
  <c r="AB50" i="32"/>
  <c r="AC50" i="32" s="1"/>
  <c r="AE50" i="32" s="1"/>
  <c r="AH50" i="32"/>
  <c r="AG50" i="32"/>
  <c r="AB27" i="32"/>
  <c r="AC27" i="32" s="1"/>
  <c r="AE27" i="32" s="1"/>
  <c r="AH27" i="32"/>
  <c r="AB31" i="32"/>
  <c r="AC31" i="32" s="1"/>
  <c r="AE31" i="32" s="1"/>
  <c r="AB47" i="32"/>
  <c r="AC47" i="32" s="1"/>
  <c r="AE47" i="32" s="1"/>
  <c r="AG47" i="32"/>
  <c r="AB15" i="32"/>
  <c r="AC15" i="32" s="1"/>
  <c r="AE15" i="32" s="1"/>
  <c r="AH15" i="32"/>
  <c r="AB19" i="32"/>
  <c r="AC19" i="32" s="1"/>
  <c r="AE19" i="32" s="1"/>
  <c r="AH19" i="32"/>
  <c r="AG19" i="32"/>
  <c r="AB51" i="32"/>
  <c r="AC51" i="32" s="1"/>
  <c r="AE51" i="32" s="1"/>
  <c r="AB10" i="32"/>
  <c r="AH10" i="32" s="1"/>
  <c r="AB35" i="32"/>
  <c r="AC35" i="32" s="1"/>
  <c r="AE35" i="32" s="1"/>
  <c r="AH35" i="32"/>
  <c r="AG35" i="32"/>
  <c r="AB39" i="32"/>
  <c r="AC39" i="32" s="1"/>
  <c r="AE39" i="32" s="1"/>
  <c r="AH39" i="32"/>
  <c r="AB43" i="32"/>
  <c r="AC43" i="32" s="1"/>
  <c r="AE43" i="32" s="1"/>
  <c r="AH55" i="32"/>
  <c r="AF47" i="32"/>
  <c r="AB33" i="32"/>
  <c r="AB13" i="32"/>
  <c r="AG13" i="32" s="1"/>
  <c r="AH13" i="32"/>
  <c r="AB17" i="32"/>
  <c r="AG17" i="32" s="1"/>
  <c r="AH17" i="32"/>
  <c r="AB21" i="32"/>
  <c r="AG21" i="32" s="1"/>
  <c r="AH21" i="32"/>
  <c r="AB25" i="32"/>
  <c r="AB29" i="32"/>
  <c r="AG29" i="32" s="1"/>
  <c r="AH29" i="32"/>
  <c r="AB37" i="32"/>
  <c r="AH37" i="32"/>
  <c r="AG37" i="32"/>
  <c r="AB41" i="32"/>
  <c r="AH41" i="32" s="1"/>
  <c r="AB45" i="32"/>
  <c r="AB49" i="32"/>
  <c r="AH49" i="32" s="1"/>
  <c r="AG49" i="32"/>
  <c r="AB56" i="31"/>
  <c r="AC56" i="31" s="1"/>
  <c r="AE56" i="31" s="1"/>
  <c r="AG56" i="31"/>
  <c r="AF56" i="31"/>
  <c r="AH56" i="31"/>
  <c r="AB12" i="31"/>
  <c r="AC12" i="31" s="1"/>
  <c r="AE12" i="31" s="1"/>
  <c r="AG12" i="31"/>
  <c r="AB33" i="31"/>
  <c r="AC33" i="31" s="1"/>
  <c r="AE33" i="31" s="1"/>
  <c r="AH33" i="31"/>
  <c r="AB45" i="31"/>
  <c r="AC45" i="31" s="1"/>
  <c r="AE45" i="31" s="1"/>
  <c r="AG45" i="31"/>
  <c r="AF45" i="31"/>
  <c r="AB40" i="31"/>
  <c r="AC40" i="31" s="1"/>
  <c r="AE40" i="31" s="1"/>
  <c r="AH40" i="31"/>
  <c r="AF55" i="31"/>
  <c r="AB21" i="31"/>
  <c r="AC21" i="31" s="1"/>
  <c r="AE21" i="31" s="1"/>
  <c r="AH21" i="31"/>
  <c r="AG21" i="31"/>
  <c r="AB35" i="31"/>
  <c r="AC35" i="31" s="1"/>
  <c r="AE35" i="31" s="1"/>
  <c r="AB47" i="31"/>
  <c r="AC47" i="31" s="1"/>
  <c r="AE47" i="31" s="1"/>
  <c r="AH47" i="31"/>
  <c r="AG55" i="31"/>
  <c r="AB11" i="31"/>
  <c r="AF11" i="31" s="1"/>
  <c r="AH11" i="31"/>
  <c r="AB42" i="31"/>
  <c r="AC42" i="31" s="1"/>
  <c r="AE42" i="31" s="1"/>
  <c r="AH55" i="31"/>
  <c r="AB18" i="31"/>
  <c r="AC18" i="31" s="1"/>
  <c r="AE18" i="31" s="1"/>
  <c r="AH18" i="31"/>
  <c r="AB50" i="31"/>
  <c r="AC50" i="31" s="1"/>
  <c r="AE50" i="31" s="1"/>
  <c r="AH50" i="31"/>
  <c r="AB17" i="31"/>
  <c r="AC17" i="31" s="1"/>
  <c r="AE17" i="31" s="1"/>
  <c r="AB23" i="31"/>
  <c r="AC23" i="31" s="1"/>
  <c r="AE23" i="31" s="1"/>
  <c r="AH23" i="31"/>
  <c r="AB37" i="31"/>
  <c r="AC37" i="31" s="1"/>
  <c r="AE37" i="31" s="1"/>
  <c r="AH37" i="31"/>
  <c r="AG37" i="31"/>
  <c r="AB49" i="31"/>
  <c r="AC49" i="31" s="1"/>
  <c r="AE49" i="31" s="1"/>
  <c r="AB44" i="31"/>
  <c r="AC44" i="31" s="1"/>
  <c r="AE44" i="31" s="1"/>
  <c r="AB8" i="31"/>
  <c r="AC8" i="31" s="1"/>
  <c r="AE8" i="31" s="1"/>
  <c r="AH8" i="31"/>
  <c r="AB30" i="31"/>
  <c r="AC30" i="31" s="1"/>
  <c r="AE30" i="31" s="1"/>
  <c r="AB20" i="31"/>
  <c r="AC20" i="31" s="1"/>
  <c r="AE20" i="31" s="1"/>
  <c r="AH20" i="31"/>
  <c r="AG20" i="31"/>
  <c r="AB26" i="31"/>
  <c r="AC26" i="31" s="1"/>
  <c r="AE26" i="31" s="1"/>
  <c r="AH26" i="31"/>
  <c r="AB32" i="31"/>
  <c r="AC32" i="31" s="1"/>
  <c r="AE32" i="31" s="1"/>
  <c r="AH32" i="31"/>
  <c r="AB10" i="31"/>
  <c r="AH10" i="31"/>
  <c r="AB39" i="31"/>
  <c r="AC39" i="31" s="1"/>
  <c r="AE39" i="31" s="1"/>
  <c r="AF39" i="31"/>
  <c r="AB51" i="31"/>
  <c r="AC51" i="31" s="1"/>
  <c r="AE51" i="31" s="1"/>
  <c r="AB24" i="31"/>
  <c r="AC24" i="31" s="1"/>
  <c r="AE24" i="31" s="1"/>
  <c r="AH24" i="31"/>
  <c r="AB14" i="31"/>
  <c r="AC14" i="31" s="1"/>
  <c r="AE14" i="31" s="1"/>
  <c r="AH14" i="31"/>
  <c r="AG14" i="31"/>
  <c r="AB29" i="31"/>
  <c r="AC29" i="31" s="1"/>
  <c r="AE29" i="31" s="1"/>
  <c r="AB34" i="31"/>
  <c r="AC34" i="31" s="1"/>
  <c r="AE34" i="31" s="1"/>
  <c r="AH34" i="31"/>
  <c r="AG34" i="31"/>
  <c r="AF34" i="31"/>
  <c r="AB46" i="31"/>
  <c r="AC46" i="31" s="1"/>
  <c r="AE46" i="31" s="1"/>
  <c r="AB43" i="31"/>
  <c r="AC43" i="31" s="1"/>
  <c r="AE43" i="31" s="1"/>
  <c r="AB27" i="31"/>
  <c r="AC27" i="31" s="1"/>
  <c r="AE27" i="31" s="1"/>
  <c r="AH27" i="31"/>
  <c r="AG27" i="31"/>
  <c r="AF14" i="31"/>
  <c r="AB19" i="31"/>
  <c r="AH19" i="31" s="1"/>
  <c r="AB22" i="31"/>
  <c r="AH22" i="31" s="1"/>
  <c r="AB28" i="31"/>
  <c r="AH28" i="31" s="1"/>
  <c r="AG28" i="31"/>
  <c r="AB31" i="31"/>
  <c r="AH31" i="31"/>
  <c r="AB41" i="31"/>
  <c r="AC41" i="31" s="1"/>
  <c r="AE41" i="31" s="1"/>
  <c r="AF41" i="31"/>
  <c r="AB38" i="31"/>
  <c r="AC38" i="31" s="1"/>
  <c r="AE38" i="31" s="1"/>
  <c r="AH38" i="31"/>
  <c r="AB15" i="31"/>
  <c r="AC15" i="31" s="1"/>
  <c r="AE15" i="31" s="1"/>
  <c r="AB13" i="31"/>
  <c r="AH13" i="31" s="1"/>
  <c r="AG13" i="31"/>
  <c r="AB16" i="31"/>
  <c r="AG16" i="31"/>
  <c r="AF20" i="31"/>
  <c r="AB25" i="31"/>
  <c r="AH25" i="31"/>
  <c r="AB9" i="31"/>
  <c r="AH9" i="31" s="1"/>
  <c r="AB36" i="31"/>
  <c r="AC36" i="31" s="1"/>
  <c r="AE36" i="31" s="1"/>
  <c r="AB48" i="31"/>
  <c r="AC48" i="31" s="1"/>
  <c r="AE48" i="31" s="1"/>
  <c r="AH48" i="31"/>
  <c r="AG48" i="31"/>
  <c r="AB40" i="30"/>
  <c r="AC40" i="30" s="1"/>
  <c r="AE40" i="30" s="1"/>
  <c r="AH40" i="30"/>
  <c r="AG40" i="30"/>
  <c r="AF40" i="30"/>
  <c r="AC56" i="30"/>
  <c r="AE56" i="30" s="1"/>
  <c r="AH56" i="30" s="1"/>
  <c r="AG56" i="30"/>
  <c r="AB19" i="30"/>
  <c r="AC19" i="30" s="1"/>
  <c r="AE19" i="30" s="1"/>
  <c r="AB13" i="30"/>
  <c r="AC13" i="30" s="1"/>
  <c r="AE13" i="30" s="1"/>
  <c r="AB49" i="30"/>
  <c r="AC49" i="30" s="1"/>
  <c r="AE49" i="30" s="1"/>
  <c r="AB34" i="30"/>
  <c r="AC34" i="30" s="1"/>
  <c r="AE34" i="30" s="1"/>
  <c r="AH34" i="30"/>
  <c r="AB28" i="30"/>
  <c r="AC28" i="30" s="1"/>
  <c r="AE28" i="30" s="1"/>
  <c r="AB43" i="30"/>
  <c r="AC43" i="30" s="1"/>
  <c r="AE43" i="30" s="1"/>
  <c r="AB22" i="30"/>
  <c r="AC22" i="30" s="1"/>
  <c r="AE22" i="30" s="1"/>
  <c r="AH22" i="30"/>
  <c r="AB37" i="30"/>
  <c r="AC37" i="30" s="1"/>
  <c r="AE37" i="30" s="1"/>
  <c r="AB16" i="30"/>
  <c r="AC16" i="30" s="1"/>
  <c r="AE16" i="30" s="1"/>
  <c r="AH16" i="30"/>
  <c r="AG16" i="30"/>
  <c r="AB31" i="30"/>
  <c r="AC31" i="30" s="1"/>
  <c r="AE31" i="30" s="1"/>
  <c r="AH31" i="30"/>
  <c r="AB10" i="30"/>
  <c r="AC10" i="30" s="1"/>
  <c r="AE10" i="30" s="1"/>
  <c r="AB46" i="30"/>
  <c r="AC46" i="30" s="1"/>
  <c r="AE46" i="30" s="1"/>
  <c r="AB25" i="30"/>
  <c r="AC25" i="30" s="1"/>
  <c r="AE25" i="30" s="1"/>
  <c r="AH25" i="30"/>
  <c r="AG25" i="30"/>
  <c r="AB15" i="30"/>
  <c r="AC15" i="30" s="1"/>
  <c r="AE15" i="30" s="1"/>
  <c r="AB27" i="30"/>
  <c r="AC27" i="30" s="1"/>
  <c r="AE27" i="30" s="1"/>
  <c r="AH27" i="30"/>
  <c r="AG27" i="30"/>
  <c r="AB8" i="30"/>
  <c r="AC8" i="30" s="1"/>
  <c r="AE8" i="30" s="1"/>
  <c r="AC55" i="30"/>
  <c r="AE55" i="30" s="1"/>
  <c r="AB18" i="30"/>
  <c r="AC18" i="30" s="1"/>
  <c r="AE18" i="30" s="1"/>
  <c r="AB30" i="30"/>
  <c r="AC30" i="30" s="1"/>
  <c r="AE30" i="30" s="1"/>
  <c r="AB39" i="30"/>
  <c r="AC39" i="30" s="1"/>
  <c r="AE39" i="30" s="1"/>
  <c r="AH39" i="30"/>
  <c r="AG39" i="30"/>
  <c r="AB9" i="30"/>
  <c r="AH9" i="30" s="1"/>
  <c r="AB21" i="30"/>
  <c r="AC21" i="30" s="1"/>
  <c r="AE21" i="30" s="1"/>
  <c r="AG21" i="30"/>
  <c r="AG55" i="30"/>
  <c r="AB24" i="30"/>
  <c r="AC24" i="30" s="1"/>
  <c r="AE24" i="30" s="1"/>
  <c r="AB42" i="30"/>
  <c r="AC42" i="30" s="1"/>
  <c r="AE42" i="30" s="1"/>
  <c r="AB36" i="30"/>
  <c r="AC36" i="30" s="1"/>
  <c r="AE36" i="30" s="1"/>
  <c r="AB48" i="30"/>
  <c r="AC48" i="30" s="1"/>
  <c r="AE48" i="30" s="1"/>
  <c r="AH48" i="30"/>
  <c r="AB45" i="30"/>
  <c r="AC45" i="30" s="1"/>
  <c r="AE45" i="30" s="1"/>
  <c r="AB51" i="30"/>
  <c r="AC51" i="30" s="1"/>
  <c r="AE51" i="30" s="1"/>
  <c r="AH51" i="30"/>
  <c r="AB12" i="30"/>
  <c r="AC12" i="30" s="1"/>
  <c r="AE12" i="30" s="1"/>
  <c r="AH12" i="30"/>
  <c r="AG12" i="30"/>
  <c r="AB33" i="30"/>
  <c r="AC33" i="30" s="1"/>
  <c r="AE33" i="30" s="1"/>
  <c r="AH33" i="30"/>
  <c r="AB11" i="30"/>
  <c r="AH11" i="30" s="1"/>
  <c r="AB14" i="30"/>
  <c r="AH14" i="30"/>
  <c r="AB17" i="30"/>
  <c r="AG17" i="30" s="1"/>
  <c r="AB20" i="30"/>
  <c r="AH20" i="30"/>
  <c r="AB23" i="30"/>
  <c r="AH23" i="30" s="1"/>
  <c r="AB26" i="30"/>
  <c r="AG26" i="30" s="1"/>
  <c r="AB29" i="30"/>
  <c r="AH29" i="30"/>
  <c r="AG29" i="30"/>
  <c r="AF33" i="30"/>
  <c r="AB35" i="30"/>
  <c r="AB38" i="30"/>
  <c r="AG38" i="30" s="1"/>
  <c r="AH38" i="30"/>
  <c r="AB41" i="30"/>
  <c r="AH41" i="30" s="1"/>
  <c r="AB44" i="30"/>
  <c r="AB47" i="30"/>
  <c r="AG47" i="30" s="1"/>
  <c r="AH47" i="30"/>
  <c r="AB50" i="30"/>
  <c r="AH50" i="30"/>
  <c r="AG50" i="30"/>
  <c r="AF55" i="30"/>
  <c r="AF56" i="30"/>
  <c r="AB32" i="30"/>
  <c r="AG32" i="30" s="1"/>
  <c r="AG11" i="36" l="1"/>
  <c r="AH19" i="36"/>
  <c r="AH11" i="36"/>
  <c r="AG55" i="36"/>
  <c r="AF29" i="36"/>
  <c r="AG29" i="36"/>
  <c r="AH21" i="36"/>
  <c r="AG30" i="36"/>
  <c r="AG23" i="36"/>
  <c r="AF20" i="36"/>
  <c r="AH29" i="36"/>
  <c r="AF26" i="35"/>
  <c r="AG8" i="35"/>
  <c r="AF31" i="35"/>
  <c r="AG31" i="35"/>
  <c r="AH31" i="35"/>
  <c r="AH9" i="35"/>
  <c r="AC9" i="35"/>
  <c r="AE9" i="35" s="1"/>
  <c r="AF36" i="35"/>
  <c r="AF56" i="35"/>
  <c r="AF11" i="34"/>
  <c r="AF40" i="34"/>
  <c r="AG15" i="34"/>
  <c r="AG11" i="34"/>
  <c r="AF36" i="34"/>
  <c r="AH15" i="34"/>
  <c r="AH28" i="34"/>
  <c r="AG25" i="34"/>
  <c r="AH11" i="34"/>
  <c r="AH12" i="33"/>
  <c r="AH50" i="33"/>
  <c r="AH10" i="33"/>
  <c r="AF45" i="33"/>
  <c r="AF14" i="33"/>
  <c r="AF24" i="33"/>
  <c r="AF10" i="33"/>
  <c r="AG39" i="32"/>
  <c r="AH14" i="32"/>
  <c r="AH47" i="32"/>
  <c r="AG31" i="32"/>
  <c r="AH31" i="32"/>
  <c r="AF17" i="31"/>
  <c r="AH45" i="31"/>
  <c r="AG17" i="31"/>
  <c r="AH17" i="31"/>
  <c r="AG33" i="31"/>
  <c r="AG49" i="30"/>
  <c r="AF24" i="30"/>
  <c r="AH49" i="30"/>
  <c r="AE6" i="30"/>
  <c r="AH6" i="30" s="1"/>
  <c r="AG19" i="31"/>
  <c r="AG35" i="31"/>
  <c r="AF29" i="31"/>
  <c r="AF35" i="31"/>
  <c r="AG36" i="31"/>
  <c r="AH36" i="31"/>
  <c r="AH15" i="31"/>
  <c r="AH29" i="31"/>
  <c r="AG32" i="31"/>
  <c r="AH49" i="31"/>
  <c r="AG18" i="31"/>
  <c r="AH35" i="31"/>
  <c r="AF33" i="31"/>
  <c r="AH21" i="30"/>
  <c r="AG19" i="30"/>
  <c r="AG51" i="30"/>
  <c r="AG22" i="30"/>
  <c r="AH19" i="30"/>
  <c r="AF21" i="36"/>
  <c r="AG15" i="36"/>
  <c r="AG21" i="36"/>
  <c r="AH15" i="36"/>
  <c r="AG32" i="35"/>
  <c r="AH12" i="35"/>
  <c r="AH32" i="35"/>
  <c r="AF17" i="35"/>
  <c r="AG26" i="35"/>
  <c r="AG24" i="35"/>
  <c r="AG18" i="35"/>
  <c r="AH18" i="35"/>
  <c r="AG12" i="35"/>
  <c r="AF32" i="35"/>
  <c r="AH26" i="35"/>
  <c r="AH8" i="35"/>
  <c r="AG27" i="35"/>
  <c r="AF12" i="35"/>
  <c r="AH27" i="35"/>
  <c r="AF31" i="34"/>
  <c r="AF28" i="34"/>
  <c r="AF19" i="34"/>
  <c r="AG44" i="34"/>
  <c r="AG33" i="34"/>
  <c r="AG19" i="34"/>
  <c r="AH46" i="34"/>
  <c r="AH26" i="33"/>
  <c r="AG20" i="33"/>
  <c r="AH13" i="33"/>
  <c r="AF11" i="33"/>
  <c r="AF44" i="32"/>
  <c r="AG44" i="32"/>
  <c r="AG10" i="32"/>
  <c r="AG27" i="32"/>
  <c r="AH23" i="32"/>
  <c r="AH40" i="32"/>
  <c r="AH44" i="32"/>
  <c r="AF47" i="31"/>
  <c r="AF40" i="31"/>
  <c r="AF38" i="31"/>
  <c r="AG29" i="31"/>
  <c r="AG44" i="31"/>
  <c r="AG50" i="31"/>
  <c r="AG47" i="31"/>
  <c r="AG40" i="31"/>
  <c r="AF42" i="30"/>
  <c r="AG41" i="30"/>
  <c r="AG42" i="30"/>
  <c r="AG46" i="30"/>
  <c r="AG23" i="30"/>
  <c r="AH42" i="30"/>
  <c r="AH18" i="30"/>
  <c r="AH46" i="30"/>
  <c r="AG43" i="34"/>
  <c r="AF51" i="31"/>
  <c r="AH51" i="31"/>
  <c r="AF32" i="36"/>
  <c r="AF22" i="36"/>
  <c r="AG16" i="36"/>
  <c r="AF14" i="36"/>
  <c r="AG32" i="36"/>
  <c r="AG22" i="36"/>
  <c r="AH16" i="36"/>
  <c r="AG14" i="36"/>
  <c r="AH18" i="36"/>
  <c r="AH32" i="36"/>
  <c r="AF15" i="36"/>
  <c r="AH22" i="36"/>
  <c r="AF12" i="36"/>
  <c r="AH22" i="35"/>
  <c r="AH29" i="35"/>
  <c r="AF15" i="35"/>
  <c r="AH23" i="35"/>
  <c r="AH37" i="35"/>
  <c r="AH39" i="35"/>
  <c r="AG56" i="35"/>
  <c r="AG47" i="35"/>
  <c r="AF55" i="35"/>
  <c r="AF28" i="35"/>
  <c r="AH25" i="35"/>
  <c r="AG35" i="35"/>
  <c r="AF37" i="35"/>
  <c r="AG39" i="35"/>
  <c r="AH15" i="35"/>
  <c r="AG28" i="35"/>
  <c r="AG9" i="35"/>
  <c r="AF38" i="35"/>
  <c r="AG30" i="35"/>
  <c r="AH28" i="35"/>
  <c r="AF39" i="35"/>
  <c r="AG37" i="35"/>
  <c r="AG15" i="35"/>
  <c r="AH30" i="35"/>
  <c r="AG55" i="34"/>
  <c r="AG9" i="34"/>
  <c r="AF9" i="34"/>
  <c r="AF37" i="34"/>
  <c r="AF22" i="34"/>
  <c r="AG22" i="34"/>
  <c r="AF46" i="34"/>
  <c r="AF48" i="34"/>
  <c r="AF15" i="34"/>
  <c r="AH9" i="34"/>
  <c r="AH22" i="34"/>
  <c r="AH14" i="33"/>
  <c r="AH41" i="33"/>
  <c r="AG41" i="33"/>
  <c r="AG25" i="33"/>
  <c r="AG50" i="33"/>
  <c r="AF31" i="33"/>
  <c r="AF12" i="33"/>
  <c r="AH29" i="33"/>
  <c r="AF26" i="33"/>
  <c r="AF9" i="33"/>
  <c r="AG13" i="33"/>
  <c r="AG49" i="33"/>
  <c r="AH49" i="33"/>
  <c r="AF37" i="33"/>
  <c r="AF56" i="32"/>
  <c r="AF35" i="32"/>
  <c r="AG51" i="32"/>
  <c r="AF16" i="32"/>
  <c r="AH48" i="32"/>
  <c r="AF39" i="32"/>
  <c r="AG41" i="32"/>
  <c r="AF27" i="32"/>
  <c r="AH51" i="32"/>
  <c r="AG16" i="32"/>
  <c r="AF12" i="31"/>
  <c r="AF18" i="31"/>
  <c r="AF23" i="31"/>
  <c r="AF46" i="31"/>
  <c r="AG22" i="31"/>
  <c r="AG46" i="31"/>
  <c r="AF49" i="31"/>
  <c r="AH46" i="31"/>
  <c r="AG49" i="31"/>
  <c r="AF50" i="31"/>
  <c r="AF21" i="30"/>
  <c r="AF51" i="30"/>
  <c r="AG35" i="30"/>
  <c r="AG31" i="30"/>
  <c r="AG34" i="30"/>
  <c r="AH55" i="36"/>
  <c r="AG56" i="36"/>
  <c r="AF55" i="36"/>
  <c r="AH56" i="36"/>
  <c r="AF35" i="36"/>
  <c r="AF26" i="36"/>
  <c r="AF9" i="36"/>
  <c r="AG35" i="36"/>
  <c r="AG26" i="36"/>
  <c r="AG9" i="36"/>
  <c r="AF18" i="36"/>
  <c r="AF13" i="36"/>
  <c r="AF8" i="36"/>
  <c r="AF17" i="36"/>
  <c r="AF10" i="36"/>
  <c r="AF24" i="36"/>
  <c r="AH35" i="36"/>
  <c r="AH26" i="36"/>
  <c r="AH9" i="36"/>
  <c r="AG18" i="36"/>
  <c r="AG13" i="36"/>
  <c r="AG8" i="36"/>
  <c r="AG17" i="36"/>
  <c r="AG10" i="36"/>
  <c r="AG24" i="36"/>
  <c r="AF19" i="36"/>
  <c r="AG19" i="36"/>
  <c r="AF16" i="36"/>
  <c r="AF30" i="36"/>
  <c r="AF33" i="36"/>
  <c r="AF23" i="36"/>
  <c r="AG55" i="35"/>
  <c r="AH55" i="35"/>
  <c r="AG51" i="35"/>
  <c r="AH51" i="35"/>
  <c r="AF51" i="35"/>
  <c r="AH56" i="35"/>
  <c r="AH20" i="35"/>
  <c r="AC11" i="35"/>
  <c r="AE11" i="35" s="1"/>
  <c r="AG11" i="35"/>
  <c r="AF11" i="35"/>
  <c r="AF14" i="35"/>
  <c r="AG44" i="35"/>
  <c r="AH11" i="35"/>
  <c r="AH44" i="35"/>
  <c r="AF8" i="35"/>
  <c r="AG23" i="35"/>
  <c r="AF27" i="35"/>
  <c r="AF33" i="35"/>
  <c r="AF47" i="35"/>
  <c r="AC47" i="35"/>
  <c r="AE47" i="35" s="1"/>
  <c r="AH24" i="35"/>
  <c r="AG19" i="35"/>
  <c r="AG21" i="35"/>
  <c r="AG17" i="35"/>
  <c r="AG33" i="35"/>
  <c r="AF25" i="35"/>
  <c r="AF22" i="35"/>
  <c r="AF19" i="35"/>
  <c r="AF21" i="35"/>
  <c r="AF50" i="35"/>
  <c r="AG20" i="35"/>
  <c r="AH19" i="35"/>
  <c r="AH21" i="35"/>
  <c r="AH17" i="35"/>
  <c r="AH33" i="35"/>
  <c r="AG25" i="35"/>
  <c r="AG22" i="35"/>
  <c r="AF40" i="35"/>
  <c r="AF44" i="35"/>
  <c r="AG43" i="35"/>
  <c r="AG34" i="35"/>
  <c r="AF16" i="35"/>
  <c r="AF29" i="35"/>
  <c r="AC29" i="35"/>
  <c r="AE29" i="35" s="1"/>
  <c r="AF20" i="35"/>
  <c r="AG36" i="35"/>
  <c r="AG50" i="35"/>
  <c r="AG38" i="35"/>
  <c r="AH43" i="35"/>
  <c r="AF24" i="35"/>
  <c r="AH10" i="35"/>
  <c r="AH40" i="35"/>
  <c r="AH34" i="35"/>
  <c r="AG16" i="35"/>
  <c r="AG13" i="35"/>
  <c r="AF41" i="35"/>
  <c r="AC41" i="35"/>
  <c r="AE41" i="35" s="1"/>
  <c r="AG14" i="35"/>
  <c r="AF43" i="35"/>
  <c r="AF34" i="35"/>
  <c r="AF35" i="35"/>
  <c r="AC35" i="35"/>
  <c r="AE35" i="35" s="1"/>
  <c r="AH14" i="35"/>
  <c r="AG40" i="35"/>
  <c r="AF13" i="35"/>
  <c r="AH41" i="35"/>
  <c r="AH36" i="35"/>
  <c r="AH50" i="35"/>
  <c r="AH38" i="35"/>
  <c r="AF30" i="35"/>
  <c r="AF23" i="35"/>
  <c r="AH16" i="35"/>
  <c r="AH13" i="35"/>
  <c r="AG51" i="34"/>
  <c r="AH51" i="34"/>
  <c r="AC35" i="34"/>
  <c r="AE35" i="34" s="1"/>
  <c r="AH35" i="34" s="1"/>
  <c r="AF35" i="34"/>
  <c r="AG13" i="34"/>
  <c r="AH48" i="34"/>
  <c r="AH39" i="34"/>
  <c r="AH30" i="34"/>
  <c r="AH21" i="34"/>
  <c r="AH55" i="34"/>
  <c r="AC55" i="34"/>
  <c r="AE55" i="34" s="1"/>
  <c r="AC10" i="34"/>
  <c r="AE10" i="34" s="1"/>
  <c r="AG10" i="34"/>
  <c r="AF10" i="34"/>
  <c r="AF18" i="34"/>
  <c r="AC47" i="34"/>
  <c r="AE47" i="34" s="1"/>
  <c r="AF47" i="34"/>
  <c r="AF51" i="34"/>
  <c r="AC41" i="34"/>
  <c r="AE41" i="34" s="1"/>
  <c r="AF41" i="34"/>
  <c r="AC29" i="34"/>
  <c r="AE29" i="34" s="1"/>
  <c r="AF29" i="34"/>
  <c r="AC17" i="34"/>
  <c r="AE17" i="34" s="1"/>
  <c r="AF17" i="34"/>
  <c r="AF45" i="34"/>
  <c r="AG45" i="34"/>
  <c r="AG36" i="34"/>
  <c r="AG27" i="34"/>
  <c r="AG18" i="34"/>
  <c r="AG50" i="34"/>
  <c r="AG38" i="34"/>
  <c r="AG26" i="34"/>
  <c r="AG14" i="34"/>
  <c r="AF39" i="34"/>
  <c r="AH45" i="34"/>
  <c r="AH36" i="34"/>
  <c r="AH27" i="34"/>
  <c r="AH18" i="34"/>
  <c r="AF13" i="34"/>
  <c r="AG28" i="34"/>
  <c r="AG31" i="34"/>
  <c r="AG46" i="34"/>
  <c r="AF33" i="34"/>
  <c r="AC50" i="34"/>
  <c r="AE50" i="34" s="1"/>
  <c r="AF50" i="34"/>
  <c r="AC38" i="34"/>
  <c r="AE38" i="34" s="1"/>
  <c r="AF38" i="34"/>
  <c r="AC26" i="34"/>
  <c r="AE26" i="34" s="1"/>
  <c r="AH26" i="34" s="1"/>
  <c r="AF26" i="34"/>
  <c r="AC14" i="34"/>
  <c r="AE14" i="34" s="1"/>
  <c r="AF14" i="34"/>
  <c r="AF27" i="34"/>
  <c r="AF43" i="34"/>
  <c r="AF34" i="34"/>
  <c r="AF25" i="34"/>
  <c r="AF16" i="34"/>
  <c r="AG47" i="34"/>
  <c r="AG35" i="34"/>
  <c r="AH13" i="34"/>
  <c r="AF21" i="34"/>
  <c r="AC12" i="34"/>
  <c r="AE12" i="34" s="1"/>
  <c r="AG12" i="34"/>
  <c r="AF12" i="34"/>
  <c r="AC23" i="34"/>
  <c r="AE23" i="34" s="1"/>
  <c r="AF23" i="34"/>
  <c r="AC8" i="34"/>
  <c r="AE8" i="34" s="1"/>
  <c r="AF8" i="34"/>
  <c r="AG8" i="34"/>
  <c r="AF30" i="34"/>
  <c r="AG48" i="34"/>
  <c r="AG39" i="34"/>
  <c r="AG30" i="34"/>
  <c r="AG21" i="34"/>
  <c r="AC44" i="34"/>
  <c r="AE44" i="34" s="1"/>
  <c r="AF44" i="34"/>
  <c r="AC32" i="34"/>
  <c r="AE32" i="34" s="1"/>
  <c r="AH32" i="34" s="1"/>
  <c r="AF32" i="34"/>
  <c r="AC20" i="34"/>
  <c r="AE20" i="34" s="1"/>
  <c r="AF20" i="34"/>
  <c r="AH10" i="34"/>
  <c r="AF24" i="34"/>
  <c r="AH55" i="33"/>
  <c r="AC30" i="33"/>
  <c r="AE30" i="33" s="1"/>
  <c r="AG30" i="33"/>
  <c r="AC22" i="33"/>
  <c r="AE22" i="33" s="1"/>
  <c r="AH22" i="33"/>
  <c r="AG22" i="33"/>
  <c r="AC28" i="33"/>
  <c r="AE28" i="33" s="1"/>
  <c r="AG28" i="33"/>
  <c r="AH28" i="33"/>
  <c r="AC18" i="33"/>
  <c r="AE18" i="33" s="1"/>
  <c r="AG18" i="33"/>
  <c r="AC21" i="33"/>
  <c r="AE21" i="33" s="1"/>
  <c r="AG21" i="33"/>
  <c r="AG10" i="33"/>
  <c r="AC44" i="33"/>
  <c r="AE44" i="33" s="1"/>
  <c r="AH44" i="33"/>
  <c r="AC46" i="33"/>
  <c r="AE46" i="33" s="1"/>
  <c r="AG46" i="33"/>
  <c r="AC16" i="33"/>
  <c r="AE16" i="33" s="1"/>
  <c r="AG16" i="33"/>
  <c r="AH16" i="33"/>
  <c r="AG29" i="33"/>
  <c r="AG44" i="33"/>
  <c r="AC51" i="33"/>
  <c r="AE51" i="33" s="1"/>
  <c r="AH51" i="33" s="1"/>
  <c r="AG51" i="33"/>
  <c r="AC32" i="33"/>
  <c r="AE32" i="33" s="1"/>
  <c r="AH32" i="33"/>
  <c r="AH23" i="33"/>
  <c r="AG23" i="33"/>
  <c r="AC47" i="33"/>
  <c r="AE47" i="33" s="1"/>
  <c r="AG47" i="33"/>
  <c r="AC34" i="33"/>
  <c r="AE34" i="33" s="1"/>
  <c r="AH34" i="33"/>
  <c r="AG34" i="33"/>
  <c r="AC39" i="33"/>
  <c r="AE39" i="33" s="1"/>
  <c r="AH39" i="33"/>
  <c r="AG39" i="33"/>
  <c r="AF56" i="33"/>
  <c r="AC20" i="33"/>
  <c r="AE20" i="33" s="1"/>
  <c r="AH20" i="33"/>
  <c r="AC42" i="33"/>
  <c r="AE42" i="33" s="1"/>
  <c r="AG42" i="33"/>
  <c r="AC45" i="33"/>
  <c r="AE45" i="33" s="1"/>
  <c r="AG45" i="33"/>
  <c r="AG32" i="33"/>
  <c r="AG37" i="33"/>
  <c r="AG56" i="33"/>
  <c r="AH30" i="33"/>
  <c r="AC35" i="33"/>
  <c r="AE35" i="33" s="1"/>
  <c r="AG35" i="33"/>
  <c r="AC27" i="33"/>
  <c r="AE27" i="33" s="1"/>
  <c r="AH27" i="33"/>
  <c r="AG27" i="33"/>
  <c r="AC33" i="33"/>
  <c r="AE33" i="33" s="1"/>
  <c r="AH33" i="33" s="1"/>
  <c r="AG33" i="33"/>
  <c r="AC36" i="33"/>
  <c r="AE36" i="33" s="1"/>
  <c r="AG36" i="33"/>
  <c r="AC43" i="33"/>
  <c r="AE43" i="33" s="1"/>
  <c r="AH43" i="33" s="1"/>
  <c r="AG43" i="33"/>
  <c r="AC24" i="33"/>
  <c r="AE24" i="33" s="1"/>
  <c r="AG24" i="33"/>
  <c r="AC15" i="33"/>
  <c r="AE15" i="33" s="1"/>
  <c r="AH15" i="33"/>
  <c r="AG15" i="33"/>
  <c r="AC31" i="33"/>
  <c r="AE31" i="33" s="1"/>
  <c r="AG31" i="33"/>
  <c r="AG14" i="33"/>
  <c r="AC11" i="33"/>
  <c r="AE11" i="33" s="1"/>
  <c r="AH11" i="33"/>
  <c r="AH37" i="33"/>
  <c r="AH35" i="33"/>
  <c r="AC19" i="33"/>
  <c r="AE19" i="33" s="1"/>
  <c r="AG19" i="33"/>
  <c r="AC8" i="33"/>
  <c r="AE8" i="33" s="1"/>
  <c r="AH8" i="33"/>
  <c r="AH17" i="33"/>
  <c r="AG17" i="33"/>
  <c r="AH38" i="33"/>
  <c r="AC40" i="33"/>
  <c r="AE40" i="33" s="1"/>
  <c r="AG40" i="33"/>
  <c r="AH40" i="33"/>
  <c r="AG12" i="33"/>
  <c r="AF35" i="33"/>
  <c r="AG38" i="33"/>
  <c r="AH36" i="33"/>
  <c r="AF38" i="33"/>
  <c r="AG9" i="33"/>
  <c r="AC48" i="33"/>
  <c r="AE48" i="33" s="1"/>
  <c r="AG48" i="33"/>
  <c r="AH25" i="33"/>
  <c r="AF27" i="33"/>
  <c r="AH56" i="33"/>
  <c r="AH18" i="33"/>
  <c r="AH56" i="32"/>
  <c r="AG43" i="32"/>
  <c r="AH43" i="32"/>
  <c r="AC45" i="32"/>
  <c r="AE45" i="32" s="1"/>
  <c r="AF45" i="32"/>
  <c r="AC41" i="32"/>
  <c r="AE41" i="32" s="1"/>
  <c r="AF41" i="32"/>
  <c r="AC21" i="32"/>
  <c r="AE21" i="32" s="1"/>
  <c r="AF21" i="32"/>
  <c r="AF51" i="32"/>
  <c r="AF43" i="32"/>
  <c r="AF46" i="32"/>
  <c r="AF30" i="32"/>
  <c r="AF23" i="32"/>
  <c r="AF14" i="32"/>
  <c r="AF40" i="32"/>
  <c r="AF20" i="32"/>
  <c r="AF22" i="32"/>
  <c r="AF48" i="32"/>
  <c r="AC37" i="32"/>
  <c r="AE37" i="32" s="1"/>
  <c r="AF37" i="32"/>
  <c r="AC17" i="32"/>
  <c r="AE17" i="32" s="1"/>
  <c r="AF17" i="32"/>
  <c r="AG15" i="32"/>
  <c r="AF50" i="32"/>
  <c r="AG46" i="32"/>
  <c r="AG30" i="32"/>
  <c r="AG23" i="32"/>
  <c r="AG14" i="32"/>
  <c r="AG40" i="32"/>
  <c r="AG20" i="32"/>
  <c r="AG22" i="32"/>
  <c r="AG48" i="32"/>
  <c r="AC25" i="32"/>
  <c r="AE25" i="32" s="1"/>
  <c r="AF25" i="32"/>
  <c r="AC33" i="32"/>
  <c r="AE33" i="32" s="1"/>
  <c r="AH33" i="32" s="1"/>
  <c r="AF33" i="32"/>
  <c r="AF31" i="32"/>
  <c r="AC49" i="32"/>
  <c r="AE49" i="32" s="1"/>
  <c r="AF49" i="32"/>
  <c r="AC29" i="32"/>
  <c r="AE29" i="32" s="1"/>
  <c r="AF29" i="32"/>
  <c r="AC13" i="32"/>
  <c r="AE13" i="32" s="1"/>
  <c r="AF13" i="32"/>
  <c r="AF28" i="32"/>
  <c r="AF32" i="32"/>
  <c r="AF12" i="32"/>
  <c r="AF38" i="32"/>
  <c r="AF18" i="32"/>
  <c r="AF9" i="32"/>
  <c r="AG11" i="32"/>
  <c r="AF24" i="32"/>
  <c r="AG45" i="32"/>
  <c r="AG25" i="32"/>
  <c r="AF19" i="32"/>
  <c r="AF26" i="32"/>
  <c r="AG28" i="32"/>
  <c r="AG32" i="32"/>
  <c r="AG12" i="32"/>
  <c r="AG38" i="32"/>
  <c r="AG18" i="32"/>
  <c r="AG9" i="32"/>
  <c r="AF11" i="32"/>
  <c r="AG24" i="32"/>
  <c r="AH45" i="32"/>
  <c r="AH25" i="32"/>
  <c r="AG33" i="32"/>
  <c r="AF15" i="32"/>
  <c r="AF10" i="32"/>
  <c r="AC10" i="32"/>
  <c r="AE10" i="32" s="1"/>
  <c r="AG26" i="32"/>
  <c r="AH28" i="32"/>
  <c r="AH32" i="32"/>
  <c r="AH12" i="32"/>
  <c r="AH38" i="32"/>
  <c r="AH18" i="32"/>
  <c r="AH9" i="32"/>
  <c r="AH11" i="32"/>
  <c r="AH24" i="32"/>
  <c r="AH26" i="32"/>
  <c r="AG43" i="31"/>
  <c r="AH43" i="31"/>
  <c r="AF43" i="31"/>
  <c r="AG11" i="31"/>
  <c r="AC11" i="31"/>
  <c r="AE11" i="31" s="1"/>
  <c r="AF36" i="31"/>
  <c r="AG38" i="31"/>
  <c r="AG51" i="31"/>
  <c r="AG26" i="31"/>
  <c r="AF44" i="31"/>
  <c r="AG23" i="31"/>
  <c r="AC25" i="31"/>
  <c r="AE25" i="31" s="1"/>
  <c r="AF25" i="31"/>
  <c r="AH44" i="31"/>
  <c r="AH12" i="31"/>
  <c r="AF21" i="31"/>
  <c r="AG41" i="31"/>
  <c r="AG39" i="31"/>
  <c r="AF24" i="31"/>
  <c r="AC31" i="31"/>
  <c r="AE31" i="31" s="1"/>
  <c r="AF31" i="31"/>
  <c r="AG9" i="31"/>
  <c r="AC9" i="31"/>
  <c r="AE9" i="31" s="1"/>
  <c r="AF9" i="31"/>
  <c r="AH41" i="31"/>
  <c r="AC22" i="31"/>
  <c r="AE22" i="31" s="1"/>
  <c r="AF22" i="31"/>
  <c r="AH39" i="31"/>
  <c r="AF30" i="31"/>
  <c r="AC16" i="31"/>
  <c r="AE16" i="31" s="1"/>
  <c r="AH16" i="31" s="1"/>
  <c r="AF16" i="31"/>
  <c r="AC13" i="31"/>
  <c r="AE13" i="31" s="1"/>
  <c r="AF13" i="31"/>
  <c r="AF42" i="31"/>
  <c r="AG8" i="31"/>
  <c r="AC28" i="31"/>
  <c r="AE28" i="31" s="1"/>
  <c r="AF28" i="31"/>
  <c r="AF8" i="31"/>
  <c r="AG30" i="31"/>
  <c r="AG42" i="31"/>
  <c r="AF27" i="31"/>
  <c r="AF26" i="31"/>
  <c r="AF32" i="31"/>
  <c r="AF48" i="31"/>
  <c r="AG25" i="31"/>
  <c r="AG15" i="31"/>
  <c r="AG31" i="31"/>
  <c r="AC19" i="31"/>
  <c r="AE19" i="31" s="1"/>
  <c r="AF19" i="31"/>
  <c r="AG24" i="31"/>
  <c r="AF10" i="31"/>
  <c r="AC10" i="31"/>
  <c r="AE10" i="31" s="1"/>
  <c r="AG10" i="31"/>
  <c r="AH30" i="31"/>
  <c r="AF37" i="31"/>
  <c r="AH42" i="31"/>
  <c r="AF15" i="31"/>
  <c r="AH43" i="30"/>
  <c r="AG43" i="30"/>
  <c r="AC14" i="30"/>
  <c r="AE14" i="30" s="1"/>
  <c r="AF14" i="30"/>
  <c r="AG8" i="30"/>
  <c r="AC44" i="30"/>
  <c r="AE44" i="30" s="1"/>
  <c r="AH44" i="30" s="1"/>
  <c r="AF44" i="30"/>
  <c r="AF36" i="30"/>
  <c r="AF30" i="30"/>
  <c r="AC20" i="30"/>
  <c r="AE20" i="30" s="1"/>
  <c r="AF20" i="30"/>
  <c r="AG48" i="30"/>
  <c r="AG18" i="30"/>
  <c r="AF25" i="30"/>
  <c r="AF31" i="30"/>
  <c r="AF22" i="30"/>
  <c r="AF34" i="30"/>
  <c r="AF19" i="30"/>
  <c r="AC32" i="30"/>
  <c r="AE32" i="30" s="1"/>
  <c r="AH32" i="30" s="1"/>
  <c r="AF32" i="30"/>
  <c r="AC50" i="30"/>
  <c r="AE50" i="30" s="1"/>
  <c r="AF50" i="30"/>
  <c r="AC41" i="30"/>
  <c r="AE41" i="30" s="1"/>
  <c r="AF41" i="30"/>
  <c r="AC29" i="30"/>
  <c r="AE29" i="30" s="1"/>
  <c r="AF29" i="30"/>
  <c r="AC17" i="30"/>
  <c r="AE17" i="30" s="1"/>
  <c r="AH17" i="30" s="1"/>
  <c r="AF17" i="30"/>
  <c r="AG36" i="30"/>
  <c r="AF27" i="30"/>
  <c r="AF48" i="30"/>
  <c r="AF39" i="30"/>
  <c r="AG14" i="30"/>
  <c r="AG9" i="30"/>
  <c r="AH36" i="30"/>
  <c r="AH8" i="30"/>
  <c r="AF46" i="30"/>
  <c r="AF16" i="30"/>
  <c r="AF43" i="30"/>
  <c r="AF49" i="30"/>
  <c r="AC26" i="30"/>
  <c r="AE26" i="30" s="1"/>
  <c r="AH26" i="30" s="1"/>
  <c r="AF26" i="30"/>
  <c r="AF18" i="30"/>
  <c r="AF8" i="30"/>
  <c r="AF15" i="30"/>
  <c r="AF45" i="30"/>
  <c r="AF13" i="30"/>
  <c r="AF12" i="30"/>
  <c r="AG44" i="30"/>
  <c r="AC23" i="30"/>
  <c r="AE23" i="30" s="1"/>
  <c r="AF23" i="30"/>
  <c r="AC11" i="30"/>
  <c r="AE11" i="30" s="1"/>
  <c r="AG11" i="30"/>
  <c r="AF11" i="30"/>
  <c r="AG45" i="30"/>
  <c r="AG24" i="30"/>
  <c r="AG30" i="30"/>
  <c r="AG15" i="30"/>
  <c r="AG10" i="30"/>
  <c r="AG37" i="30"/>
  <c r="AG28" i="30"/>
  <c r="AG13" i="30"/>
  <c r="AC9" i="30"/>
  <c r="AE9" i="30" s="1"/>
  <c r="AF9" i="30"/>
  <c r="AC47" i="30"/>
  <c r="AE47" i="30" s="1"/>
  <c r="AF47" i="30"/>
  <c r="AC38" i="30"/>
  <c r="AE38" i="30" s="1"/>
  <c r="AF38" i="30"/>
  <c r="AF10" i="30"/>
  <c r="AF37" i="30"/>
  <c r="AF28" i="30"/>
  <c r="AC35" i="30"/>
  <c r="AE35" i="30" s="1"/>
  <c r="AH35" i="30" s="1"/>
  <c r="AF35" i="30"/>
  <c r="AG20" i="30"/>
  <c r="AG33" i="30"/>
  <c r="AH45" i="30"/>
  <c r="AH24" i="30"/>
  <c r="AH30" i="30"/>
  <c r="AH15" i="30"/>
  <c r="AH10" i="30"/>
  <c r="AH37" i="30"/>
  <c r="AH28" i="30"/>
  <c r="AH13" i="30"/>
</calcChain>
</file>

<file path=xl/sharedStrings.xml><?xml version="1.0" encoding="utf-8"?>
<sst xmlns="http://schemas.openxmlformats.org/spreadsheetml/2006/main" count="1632" uniqueCount="149">
  <si>
    <t>一般細菌</t>
  </si>
  <si>
    <t>大腸菌</t>
  </si>
  <si>
    <t>ｶﾄﾞﾐｳﾑ及びその化合物</t>
  </si>
  <si>
    <t>水銀及びその化合物</t>
  </si>
  <si>
    <t>ｾﾚﾝ及びその化合物</t>
  </si>
  <si>
    <t>鉛及びその化合物</t>
  </si>
  <si>
    <t>ﾋ素及びその化合物</t>
  </si>
  <si>
    <t>六価ｸﾛﾑ化合物</t>
  </si>
  <si>
    <t>亜硝酸態窒素</t>
    <rPh sb="0" eb="3">
      <t>アショウサン</t>
    </rPh>
    <rPh sb="3" eb="4">
      <t>タイ</t>
    </rPh>
    <rPh sb="4" eb="6">
      <t>チッソ</t>
    </rPh>
    <phoneticPr fontId="3"/>
  </si>
  <si>
    <t>ｼｱﾝ化物ｲｵﾝ及び塩化ｼｱﾝ</t>
  </si>
  <si>
    <t>硝酸態窒素及び亜硝酸態窒素</t>
  </si>
  <si>
    <t>ﾌｯ素及びその化合物</t>
  </si>
  <si>
    <t>ﾎｳ素及びその化合物</t>
  </si>
  <si>
    <t>四塩化炭素</t>
  </si>
  <si>
    <t>1,4-ｼﾞｵｷｻﾝ</t>
  </si>
  <si>
    <t>ｼﾞｸﾛﾛﾒﾀﾝ</t>
  </si>
  <si>
    <t>ﾃﾄﾗｸﾛﾛｴﾁﾚﾝ</t>
  </si>
  <si>
    <t>ﾄﾘｸﾛﾛｴﾁﾚﾝ</t>
  </si>
  <si>
    <t>ﾍﾞﾝｾﾞﾝ</t>
  </si>
  <si>
    <t>塩素酸</t>
  </si>
  <si>
    <t>ｸﾛﾛ酢酸</t>
  </si>
  <si>
    <t>ｸﾛﾛﾎﾙﾑ</t>
  </si>
  <si>
    <t>ｼﾞｸﾛﾛ酢酸</t>
  </si>
  <si>
    <t>ｼﾞﾌﾞﾛﾓｸﾛﾛﾒﾀﾝ</t>
  </si>
  <si>
    <t>臭素酸</t>
  </si>
  <si>
    <t>総ﾄﾘﾊﾛﾒﾀﾝ</t>
  </si>
  <si>
    <t>ﾄﾘｸﾛﾛ酢酸</t>
  </si>
  <si>
    <t>ﾌﾞﾛﾓｼﾞｸﾛﾛﾒﾀﾝ</t>
  </si>
  <si>
    <t>ﾌﾞﾛﾓﾎﾙﾑ</t>
  </si>
  <si>
    <t>ﾎﾙﾑｱﾙﾃﾞﾋﾄﾞ</t>
  </si>
  <si>
    <t>亜鉛及びその化合物</t>
  </si>
  <si>
    <t>ｱﾙﾐﾆｳﾑ及びその化合物</t>
  </si>
  <si>
    <t>鉄及びその化合物</t>
  </si>
  <si>
    <t>銅及びその化合物</t>
  </si>
  <si>
    <t>ﾅﾄﾘｳﾑ及びその化合物</t>
  </si>
  <si>
    <t>ﾏﾝｶﾞﾝ及びその化合物</t>
  </si>
  <si>
    <t>塩化物ｲｵﾝ</t>
  </si>
  <si>
    <t>ｶﾙｼｳﾑ、ﾏｸﾞﾈｼｳﾑ等(硬度)</t>
  </si>
  <si>
    <t>蒸発残留物</t>
  </si>
  <si>
    <t>陰ｲｵﾝ界面活性剤</t>
  </si>
  <si>
    <t>ｼﾞｪｵｽﾐﾝ</t>
  </si>
  <si>
    <t>2-ﾒﾁﾙｲｿﾎﾞﾙﾈｵｰﾙ</t>
  </si>
  <si>
    <t>非ｲｵﾝ界面活性剤</t>
  </si>
  <si>
    <t>ﾌｪﾉｰﾙ類</t>
  </si>
  <si>
    <t>有機物(全有機炭素(TOC)の量)</t>
  </si>
  <si>
    <t>pH値</t>
  </si>
  <si>
    <t>味</t>
  </si>
  <si>
    <t>臭気</t>
  </si>
  <si>
    <t>色度</t>
  </si>
  <si>
    <t>濁度</t>
  </si>
  <si>
    <t>番号</t>
    <rPh sb="0" eb="2">
      <t>バンゴウ</t>
    </rPh>
    <phoneticPr fontId="1"/>
  </si>
  <si>
    <t>項目名</t>
    <rPh sb="0" eb="2">
      <t>コウモク</t>
    </rPh>
    <rPh sb="2" eb="3">
      <t>メイ</t>
    </rPh>
    <phoneticPr fontId="1"/>
  </si>
  <si>
    <t>基準値</t>
    <rPh sb="0" eb="3">
      <t>キジュンチ</t>
    </rPh>
    <phoneticPr fontId="1"/>
  </si>
  <si>
    <t>検出されないこと</t>
  </si>
  <si>
    <t>5.8  ～  8.6</t>
  </si>
  <si>
    <t>異常でないこと</t>
  </si>
  <si>
    <t>5度以下</t>
  </si>
  <si>
    <t>2度以下</t>
  </si>
  <si>
    <t>採水日</t>
    <rPh sb="0" eb="2">
      <t>サイスイ</t>
    </rPh>
    <rPh sb="2" eb="3">
      <t>ヒ</t>
    </rPh>
    <phoneticPr fontId="1"/>
  </si>
  <si>
    <t>気温</t>
  </si>
  <si>
    <t>水温</t>
  </si>
  <si>
    <t>備考</t>
    <rPh sb="0" eb="2">
      <t>ビコウ</t>
    </rPh>
    <phoneticPr fontId="1"/>
  </si>
  <si>
    <t>記号&lt;は未満を表す</t>
    <rPh sb="0" eb="2">
      <t>キゴウ</t>
    </rPh>
    <rPh sb="4" eb="6">
      <t>ミマン</t>
    </rPh>
    <rPh sb="7" eb="8">
      <t>アラワ</t>
    </rPh>
    <phoneticPr fontId="1"/>
  </si>
  <si>
    <t>ｼｽ-1,2-ｼﾞｸﾛﾛｴﾁﾚﾝ及び
ﾄﾗﾝｽ-1,2-ｼﾞｸﾛﾛｴﾁﾚﾝ</t>
    <phoneticPr fontId="1"/>
  </si>
  <si>
    <t>採取場所：</t>
    <rPh sb="0" eb="2">
      <t>サイシュ</t>
    </rPh>
    <rPh sb="2" eb="4">
      <t>バショ</t>
    </rPh>
    <phoneticPr fontId="1"/>
  </si>
  <si>
    <t>100個/mL以下</t>
  </si>
  <si>
    <t>0.003mg/L以下</t>
  </si>
  <si>
    <t>0.0005mg/L以下</t>
  </si>
  <si>
    <t>0.01mg/L以下</t>
  </si>
  <si>
    <t>0.05mg/L以下</t>
  </si>
  <si>
    <t>0.04mg/L以下</t>
  </si>
  <si>
    <t>10mg/L以下</t>
  </si>
  <si>
    <t>0.8mg/L以下</t>
  </si>
  <si>
    <t>1.0mg/L以下</t>
  </si>
  <si>
    <t>0.002mg/L以下</t>
  </si>
  <si>
    <t>0.02mg/L以下</t>
  </si>
  <si>
    <t>0.6mg/L以下</t>
  </si>
  <si>
    <t>0.06mg/L以下</t>
  </si>
  <si>
    <t>0.03mg/L以下</t>
  </si>
  <si>
    <t>0.1mg/L以下</t>
  </si>
  <si>
    <t>0.09mg/L以下</t>
  </si>
  <si>
    <t>0.08mg/L以下</t>
  </si>
  <si>
    <t>0.2mg/L以下</t>
  </si>
  <si>
    <t>0.3mg/L以下</t>
  </si>
  <si>
    <t>200mg/L以下</t>
  </si>
  <si>
    <t>300mg/L以下</t>
  </si>
  <si>
    <t>500mg/L以下</t>
  </si>
  <si>
    <t>0.00001mg/L以下</t>
  </si>
  <si>
    <t>0.005mg/L以下</t>
  </si>
  <si>
    <t>3mg/L以下</t>
  </si>
  <si>
    <t>遊離残留塩素</t>
    <rPh sb="0" eb="2">
      <t>ユウリ</t>
    </rPh>
    <phoneticPr fontId="1"/>
  </si>
  <si>
    <t>0.02mg/L以下</t>
    <phoneticPr fontId="5"/>
  </si>
  <si>
    <t>最大値</t>
    <rPh sb="0" eb="3">
      <t>サイダイチ</t>
    </rPh>
    <phoneticPr fontId="5"/>
  </si>
  <si>
    <t>最小値</t>
    <rPh sb="0" eb="3">
      <t>サイショウチ</t>
    </rPh>
    <phoneticPr fontId="5"/>
  </si>
  <si>
    <t>平均値</t>
    <rPh sb="0" eb="3">
      <t>ヘイキンチ</t>
    </rPh>
    <phoneticPr fontId="5"/>
  </si>
  <si>
    <t>異常なし</t>
    <rPh sb="0" eb="2">
      <t>イジョウ</t>
    </rPh>
    <phoneticPr fontId="6"/>
  </si>
  <si>
    <t>　</t>
    <phoneticPr fontId="6"/>
  </si>
  <si>
    <t>陽性</t>
    <rPh sb="0" eb="2">
      <t>ヨウセイ</t>
    </rPh>
    <phoneticPr fontId="6"/>
  </si>
  <si>
    <t>-</t>
    <phoneticPr fontId="7"/>
  </si>
  <si>
    <t>下限値以下</t>
    <rPh sb="0" eb="5">
      <t>カゲンチイカ</t>
    </rPh>
    <phoneticPr fontId="7"/>
  </si>
  <si>
    <t>不検出</t>
    <rPh sb="0" eb="3">
      <t>フケンシュツ</t>
    </rPh>
    <phoneticPr fontId="7"/>
  </si>
  <si>
    <t>&lt;0.001</t>
    <phoneticPr fontId="7"/>
  </si>
  <si>
    <t>&lt;0.004</t>
    <phoneticPr fontId="7"/>
  </si>
  <si>
    <t>&lt;0.0003</t>
    <phoneticPr fontId="7"/>
  </si>
  <si>
    <t>&lt;0.00005</t>
    <phoneticPr fontId="7"/>
  </si>
  <si>
    <t>&lt;0.002</t>
    <phoneticPr fontId="7"/>
  </si>
  <si>
    <t>&lt;0.05</t>
    <phoneticPr fontId="7"/>
  </si>
  <si>
    <t>&lt;0.08</t>
    <phoneticPr fontId="7"/>
  </si>
  <si>
    <t>&lt;0.1</t>
    <phoneticPr fontId="7"/>
  </si>
  <si>
    <t>&lt;0.0002</t>
    <phoneticPr fontId="7"/>
  </si>
  <si>
    <t>&lt;0.005</t>
    <phoneticPr fontId="7"/>
  </si>
  <si>
    <t>&lt;0.06</t>
    <phoneticPr fontId="7"/>
  </si>
  <si>
    <t>&lt;0.003</t>
    <phoneticPr fontId="7"/>
  </si>
  <si>
    <t>&lt;0.008</t>
    <phoneticPr fontId="7"/>
  </si>
  <si>
    <t>&lt;0.01</t>
    <phoneticPr fontId="7"/>
  </si>
  <si>
    <t>&lt;0.03</t>
    <phoneticPr fontId="7"/>
  </si>
  <si>
    <t>&lt;0.2</t>
    <phoneticPr fontId="7"/>
  </si>
  <si>
    <t>&lt;1</t>
    <phoneticPr fontId="7"/>
  </si>
  <si>
    <t>&lt;0.02</t>
    <phoneticPr fontId="7"/>
  </si>
  <si>
    <t>&lt;0.000001</t>
    <phoneticPr fontId="7"/>
  </si>
  <si>
    <t>&lt;0.0005</t>
    <phoneticPr fontId="7"/>
  </si>
  <si>
    <t>&lt;0.3</t>
    <phoneticPr fontId="7"/>
  </si>
  <si>
    <t>&lt;0.5</t>
    <phoneticPr fontId="7"/>
  </si>
  <si>
    <t>下限値</t>
    <rPh sb="0" eb="3">
      <t>カゲンチ</t>
    </rPh>
    <phoneticPr fontId="7"/>
  </si>
  <si>
    <t>調査回数</t>
    <rPh sb="0" eb="4">
      <t>チョウサカイスウ</t>
    </rPh>
    <phoneticPr fontId="7"/>
  </si>
  <si>
    <t>未調査回数</t>
    <rPh sb="0" eb="5">
      <t>ミチョウサカイスウ</t>
    </rPh>
    <phoneticPr fontId="7"/>
  </si>
  <si>
    <t>下限値未満の回数</t>
    <rPh sb="0" eb="5">
      <t>カゲンチミマン</t>
    </rPh>
    <rPh sb="6" eb="8">
      <t>カイスウ</t>
    </rPh>
    <phoneticPr fontId="7"/>
  </si>
  <si>
    <t>下限値未満の合計</t>
    <rPh sb="0" eb="5">
      <t>カゲンチミマン</t>
    </rPh>
    <rPh sb="6" eb="8">
      <t>ゴウケイ</t>
    </rPh>
    <phoneticPr fontId="7"/>
  </si>
  <si>
    <t>下限値以上の合計</t>
    <rPh sb="0" eb="5">
      <t>カゲンチイジョウ</t>
    </rPh>
    <rPh sb="6" eb="8">
      <t>ゴウケイ</t>
    </rPh>
    <phoneticPr fontId="7"/>
  </si>
  <si>
    <t>平均値</t>
    <rPh sb="0" eb="3">
      <t>ヘイキンチ</t>
    </rPh>
    <phoneticPr fontId="7"/>
  </si>
  <si>
    <t>年度末に挿入用</t>
    <rPh sb="0" eb="3">
      <t>ネンドマツ</t>
    </rPh>
    <rPh sb="4" eb="7">
      <t>ソウニュウヨウ</t>
    </rPh>
    <phoneticPr fontId="7"/>
  </si>
  <si>
    <t>榛東村水質検査年間一覧表</t>
    <rPh sb="0" eb="3">
      <t>シントウムラ</t>
    </rPh>
    <rPh sb="3" eb="5">
      <t>スイシツ</t>
    </rPh>
    <rPh sb="5" eb="7">
      <t>ケンサ</t>
    </rPh>
    <rPh sb="7" eb="9">
      <t>ネンカン</t>
    </rPh>
    <rPh sb="9" eb="11">
      <t>イチラン</t>
    </rPh>
    <rPh sb="11" eb="12">
      <t>ヒョウ</t>
    </rPh>
    <phoneticPr fontId="1"/>
  </si>
  <si>
    <t>新長岡浄水場</t>
    <phoneticPr fontId="10"/>
  </si>
  <si>
    <t>不検出</t>
  </si>
  <si>
    <t>&lt;0.3</t>
  </si>
  <si>
    <t>異常なし</t>
  </si>
  <si>
    <t>&lt;0.5</t>
  </si>
  <si>
    <t>梨子木平浄水場</t>
    <phoneticPr fontId="10"/>
  </si>
  <si>
    <t>&lt;0.1</t>
  </si>
  <si>
    <t>北部浄水場</t>
    <phoneticPr fontId="10"/>
  </si>
  <si>
    <t>中央配水池</t>
    <phoneticPr fontId="10"/>
  </si>
  <si>
    <t>桃泉浄水場</t>
    <phoneticPr fontId="10"/>
  </si>
  <si>
    <t>南部浄水場</t>
    <phoneticPr fontId="10"/>
  </si>
  <si>
    <t>新井浄水場</t>
    <phoneticPr fontId="10"/>
  </si>
  <si>
    <t>&lt;0.002</t>
  </si>
  <si>
    <t>&lt;0.001</t>
  </si>
  <si>
    <t>&lt;0.003</t>
  </si>
  <si>
    <t>&lt;0.008</t>
  </si>
  <si>
    <t>&lt;0.06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</si>
</sst>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.0"/>
    <numFmt numFmtId="179" formatCode="yyyy&quot;年&quot;m&quot;月&quot;d&quot;日&quot;;@"/>
    <numFmt numFmtId="181" formatCode="0.000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49" fontId="2" fillId="0" borderId="3" xfId="0" applyNumberFormat="1" applyFont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wrapText="1" shrinkToFit="1"/>
    </xf>
    <xf numFmtId="0" fontId="8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8" fillId="0" borderId="5" xfId="0" applyFont="1" applyBorder="1" applyAlignment="1">
      <alignment horizontal="left" vertical="center" indent="1"/>
    </xf>
    <xf numFmtId="2" fontId="8" fillId="0" borderId="1" xfId="0" applyNumberFormat="1" applyFont="1" applyBorder="1" applyAlignment="1">
      <alignment horizontal="left" vertical="center" indent="1"/>
    </xf>
    <xf numFmtId="177" fontId="8" fillId="0" borderId="1" xfId="0" applyNumberFormat="1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8" fillId="0" borderId="8" xfId="0" applyFont="1" applyBorder="1">
      <alignment vertical="center"/>
    </xf>
    <xf numFmtId="177" fontId="8" fillId="0" borderId="8" xfId="0" applyNumberFormat="1" applyFont="1" applyBorder="1" applyAlignment="1">
      <alignment horizontal="left" vertical="center" indent="1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49" fontId="2" fillId="0" borderId="9" xfId="0" applyNumberFormat="1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 shrinkToFit="1"/>
    </xf>
    <xf numFmtId="176" fontId="8" fillId="0" borderId="12" xfId="0" applyNumberFormat="1" applyFont="1" applyBorder="1" applyAlignment="1">
      <alignment vertical="center" shrinkToFit="1"/>
    </xf>
    <xf numFmtId="176" fontId="8" fillId="0" borderId="13" xfId="0" applyNumberFormat="1" applyFont="1" applyBorder="1" applyAlignment="1">
      <alignment vertical="center" shrinkToFit="1"/>
    </xf>
    <xf numFmtId="2" fontId="8" fillId="0" borderId="2" xfId="0" applyNumberFormat="1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179" fontId="8" fillId="0" borderId="11" xfId="0" applyNumberFormat="1" applyFont="1" applyBorder="1" applyAlignment="1">
      <alignment horizontal="center" vertical="center" shrinkToFit="1"/>
    </xf>
    <xf numFmtId="177" fontId="8" fillId="0" borderId="15" xfId="0" applyNumberFormat="1" applyFont="1" applyBorder="1" applyAlignment="1">
      <alignment horizontal="left" vertical="center" indent="1"/>
    </xf>
    <xf numFmtId="177" fontId="8" fillId="0" borderId="14" xfId="0" applyNumberFormat="1" applyFont="1" applyBorder="1" applyAlignment="1">
      <alignment horizontal="left" vertical="center" indent="1"/>
    </xf>
    <xf numFmtId="9" fontId="8" fillId="0" borderId="0" xfId="0" applyNumberFormat="1" applyFont="1">
      <alignment vertical="center"/>
    </xf>
    <xf numFmtId="177" fontId="8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177" fontId="8" fillId="0" borderId="2" xfId="0" applyNumberFormat="1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177" fontId="8" fillId="0" borderId="7" xfId="0" applyNumberFormat="1" applyFont="1" applyBorder="1" applyAlignment="1">
      <alignment horizontal="left" vertical="center" indent="1"/>
    </xf>
    <xf numFmtId="181" fontId="8" fillId="0" borderId="1" xfId="0" applyNumberFormat="1" applyFont="1" applyBorder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18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7503E-8C8E-4E69-A8D9-4DF83F4F5FCE}">
  <dimension ref="A1:AH60"/>
  <sheetViews>
    <sheetView tabSelected="1" zoomScale="85" zoomScaleNormal="85" workbookViewId="0">
      <selection activeCell="H43" sqref="H43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24" width="11.625" style="5" hidden="1" customWidth="1"/>
    <col min="25" max="26" width="0" style="5" hidden="1" customWidth="1"/>
    <col min="27" max="27" width="11.625" style="5" hidden="1" customWidth="1"/>
    <col min="28" max="30" width="18.375" style="5" hidden="1" customWidth="1"/>
    <col min="31" max="34" width="0" style="5" hidden="1" customWidth="1"/>
    <col min="35" max="16384" width="9" style="5"/>
  </cols>
  <sheetData>
    <row r="1" spans="1:34" ht="21" x14ac:dyDescent="0.15">
      <c r="A1" s="42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34" x14ac:dyDescent="0.15">
      <c r="D2" s="23" t="s">
        <v>64</v>
      </c>
      <c r="E2" s="5" t="s">
        <v>132</v>
      </c>
      <c r="AF2" s="44" t="s">
        <v>130</v>
      </c>
      <c r="AG2" s="44"/>
      <c r="AH2" s="44"/>
    </row>
    <row r="3" spans="1:34" x14ac:dyDescent="0.15">
      <c r="AF3" s="44"/>
      <c r="AG3" s="44"/>
      <c r="AH3" s="44"/>
    </row>
    <row r="4" spans="1:34" ht="14.25" thickBot="1" x14ac:dyDescent="0.2">
      <c r="A4" s="43" t="s">
        <v>58</v>
      </c>
      <c r="B4" s="43"/>
      <c r="C4" s="43"/>
      <c r="D4" s="30">
        <v>45761</v>
      </c>
      <c r="E4" s="30">
        <v>45789</v>
      </c>
      <c r="F4" s="30">
        <v>45817</v>
      </c>
      <c r="G4" s="30">
        <v>45852</v>
      </c>
      <c r="H4" s="30">
        <v>45881</v>
      </c>
      <c r="I4" s="30"/>
      <c r="J4" s="30"/>
      <c r="K4" s="30"/>
      <c r="L4" s="30"/>
      <c r="M4" s="30"/>
      <c r="N4" s="30"/>
      <c r="O4" s="30"/>
      <c r="P4" s="24" t="s">
        <v>92</v>
      </c>
      <c r="Q4" s="25" t="s">
        <v>93</v>
      </c>
      <c r="R4" s="25" t="s">
        <v>94</v>
      </c>
      <c r="S4" s="33">
        <v>0.1</v>
      </c>
      <c r="T4" s="33">
        <v>0.2</v>
      </c>
      <c r="U4" s="33">
        <v>0.5</v>
      </c>
      <c r="V4" s="33">
        <v>1</v>
      </c>
      <c r="X4" s="5" t="s">
        <v>99</v>
      </c>
      <c r="Y4" s="5" t="s">
        <v>123</v>
      </c>
      <c r="Z4" s="5" t="s">
        <v>124</v>
      </c>
      <c r="AA4" s="5" t="s">
        <v>125</v>
      </c>
      <c r="AB4" s="5" t="s">
        <v>126</v>
      </c>
      <c r="AC4" s="5" t="s">
        <v>127</v>
      </c>
      <c r="AD4" s="5" t="s">
        <v>128</v>
      </c>
      <c r="AE4" s="5" t="s">
        <v>129</v>
      </c>
      <c r="AF4" s="24" t="s">
        <v>92</v>
      </c>
      <c r="AG4" s="25" t="s">
        <v>93</v>
      </c>
      <c r="AH4" s="25" t="s">
        <v>94</v>
      </c>
    </row>
    <row r="5" spans="1:34" ht="14.25" thickTop="1" x14ac:dyDescent="0.15">
      <c r="A5" s="6" t="s">
        <v>50</v>
      </c>
      <c r="B5" s="6" t="s">
        <v>51</v>
      </c>
      <c r="C5" s="6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  <c r="AF5" s="27"/>
      <c r="AG5" s="26"/>
      <c r="AH5" s="26"/>
    </row>
    <row r="6" spans="1:34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36"/>
      <c r="P6" s="37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  <c r="W6" s="5" t="s">
        <v>98</v>
      </c>
      <c r="X6" s="5">
        <v>0</v>
      </c>
      <c r="Y6" s="5">
        <v>0</v>
      </c>
      <c r="Z6" s="5">
        <f>12-AA6</f>
        <v>12</v>
      </c>
      <c r="AA6" s="5">
        <f>COUNTIF(D6:O6,"-")</f>
        <v>0</v>
      </c>
      <c r="AB6" s="5">
        <f>COUNTIF(D6:O6,"0")</f>
        <v>5</v>
      </c>
      <c r="AC6" s="5">
        <f>AA6*Y6</f>
        <v>0</v>
      </c>
      <c r="AD6" s="5">
        <f>SUM(D6:O6)</f>
        <v>0</v>
      </c>
      <c r="AE6" s="5">
        <f>(AC6+AD6)/Z6</f>
        <v>0</v>
      </c>
      <c r="AF6" s="37">
        <f>MAX(D6:O6)</f>
        <v>0</v>
      </c>
      <c r="AG6" s="8">
        <f>MIN(D6:O6)</f>
        <v>0</v>
      </c>
      <c r="AH6" s="8">
        <f>IF(Z6=AB6,Y6,AE6)</f>
        <v>0</v>
      </c>
    </row>
    <row r="7" spans="1:34" x14ac:dyDescent="0.15">
      <c r="A7" s="9">
        <v>2</v>
      </c>
      <c r="B7" s="1" t="s">
        <v>1</v>
      </c>
      <c r="C7" s="9" t="s">
        <v>53</v>
      </c>
      <c r="D7" s="10" t="s">
        <v>133</v>
      </c>
      <c r="E7" s="10" t="s">
        <v>133</v>
      </c>
      <c r="F7" s="10" t="s">
        <v>133</v>
      </c>
      <c r="G7" s="10" t="s">
        <v>133</v>
      </c>
      <c r="H7" s="10" t="s">
        <v>133</v>
      </c>
      <c r="I7" s="10" t="s">
        <v>96</v>
      </c>
      <c r="J7" s="10" t="s">
        <v>96</v>
      </c>
      <c r="K7" s="10" t="s">
        <v>96</v>
      </c>
      <c r="L7" s="10" t="s">
        <v>96</v>
      </c>
      <c r="M7" s="10" t="s">
        <v>96</v>
      </c>
      <c r="N7" s="10" t="s">
        <v>96</v>
      </c>
      <c r="O7" s="10" t="s">
        <v>96</v>
      </c>
      <c r="P7" s="29"/>
      <c r="Q7" s="10"/>
      <c r="R7" s="10"/>
      <c r="U7" s="5" t="s">
        <v>96</v>
      </c>
      <c r="V7" s="5" t="s">
        <v>97</v>
      </c>
      <c r="X7" s="5" t="s">
        <v>100</v>
      </c>
      <c r="AF7" s="29"/>
      <c r="AG7" s="10"/>
      <c r="AH7" s="10"/>
    </row>
    <row r="8" spans="1:34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29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X8" s="5" t="s">
        <v>103</v>
      </c>
      <c r="Y8" s="5">
        <v>2.9999999999999997E-4</v>
      </c>
      <c r="Z8" s="5">
        <f>12-AA8</f>
        <v>12</v>
      </c>
      <c r="AA8" s="5">
        <f>COUNTIF(D8:O8,"-")</f>
        <v>0</v>
      </c>
      <c r="AB8" s="5">
        <f>Z8-COUNT(D8:O8)</f>
        <v>12</v>
      </c>
      <c r="AC8" s="5">
        <f t="shared" ref="AC8:AC56" si="3">AB8*Y8</f>
        <v>3.5999999999999999E-3</v>
      </c>
      <c r="AD8" s="5">
        <f t="shared" ref="AD8:AD56" si="4">SUM(D8:O8)</f>
        <v>0</v>
      </c>
      <c r="AE8" s="5">
        <f t="shared" ref="AE8:AE56" si="5">(AC8+AD8)/Z8</f>
        <v>2.9999999999999997E-4</v>
      </c>
      <c r="AF8" s="29" t="str">
        <f t="shared" ref="AF8:AF56" si="6">IF(Z8=0,"",IF(Z8=AB8,"&lt;"&amp;Y8,MAX(D8:O8)))</f>
        <v>&lt;0.0003</v>
      </c>
      <c r="AG8" s="10" t="str">
        <f t="shared" ref="AG8:AG56" si="7">IF(Z8=0,"",IF(AB8&gt;=1,"&lt;"&amp;Y8,MIN(D8:O8)))</f>
        <v>&lt;0.0003</v>
      </c>
      <c r="AH8" s="10" t="str">
        <f t="shared" ref="AH8:AH56" si="8">IF(Z8=0,"",IF(Z8=AB8,"&lt;"&amp;Y8,AE8))</f>
        <v>&lt;0.0003</v>
      </c>
    </row>
    <row r="9" spans="1:34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29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  <c r="X9" s="5" t="s">
        <v>104</v>
      </c>
      <c r="Y9" s="5">
        <v>5.0000000000000002E-5</v>
      </c>
      <c r="Z9" s="5">
        <f t="shared" ref="Z9:Z56" si="9">12-AA9</f>
        <v>12</v>
      </c>
      <c r="AA9" s="5">
        <f t="shared" ref="AA9:AA56" si="10">COUNTIF(D9:O9,"-")</f>
        <v>0</v>
      </c>
      <c r="AB9" s="5">
        <f t="shared" ref="AB9:AB56" si="11">Z9-COUNT(D9:O9)</f>
        <v>12</v>
      </c>
      <c r="AC9" s="5">
        <f t="shared" si="3"/>
        <v>6.0000000000000006E-4</v>
      </c>
      <c r="AD9" s="5">
        <f t="shared" si="4"/>
        <v>0</v>
      </c>
      <c r="AE9" s="5">
        <f t="shared" si="5"/>
        <v>5.0000000000000002E-5</v>
      </c>
      <c r="AF9" s="29" t="str">
        <f t="shared" si="6"/>
        <v>&lt;0.00005</v>
      </c>
      <c r="AG9" s="10" t="str">
        <f t="shared" si="7"/>
        <v>&lt;0.00005</v>
      </c>
      <c r="AH9" s="10" t="str">
        <f t="shared" si="8"/>
        <v>&lt;0.00005</v>
      </c>
    </row>
    <row r="10" spans="1:34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29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  <c r="X10" s="5" t="s">
        <v>101</v>
      </c>
      <c r="Y10" s="5">
        <v>1E-3</v>
      </c>
      <c r="Z10" s="5">
        <f t="shared" si="9"/>
        <v>12</v>
      </c>
      <c r="AA10" s="5">
        <f t="shared" si="10"/>
        <v>0</v>
      </c>
      <c r="AB10" s="5">
        <f t="shared" si="11"/>
        <v>12</v>
      </c>
      <c r="AC10" s="5">
        <f t="shared" si="3"/>
        <v>1.2E-2</v>
      </c>
      <c r="AD10" s="5">
        <f t="shared" si="4"/>
        <v>0</v>
      </c>
      <c r="AE10" s="5">
        <f t="shared" si="5"/>
        <v>1E-3</v>
      </c>
      <c r="AF10" s="29" t="str">
        <f t="shared" si="6"/>
        <v>&lt;0.001</v>
      </c>
      <c r="AG10" s="10" t="str">
        <f t="shared" si="7"/>
        <v>&lt;0.001</v>
      </c>
      <c r="AH10" s="10" t="str">
        <f t="shared" si="8"/>
        <v>&lt;0.001</v>
      </c>
    </row>
    <row r="11" spans="1:34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29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  <c r="X11" s="5" t="s">
        <v>101</v>
      </c>
      <c r="Y11" s="5">
        <v>1E-3</v>
      </c>
      <c r="Z11" s="5">
        <f t="shared" si="9"/>
        <v>12</v>
      </c>
      <c r="AA11" s="5">
        <f t="shared" si="10"/>
        <v>0</v>
      </c>
      <c r="AB11" s="5">
        <f t="shared" si="11"/>
        <v>12</v>
      </c>
      <c r="AC11" s="5">
        <f t="shared" si="3"/>
        <v>1.2E-2</v>
      </c>
      <c r="AD11" s="5">
        <f t="shared" si="4"/>
        <v>0</v>
      </c>
      <c r="AE11" s="5">
        <f t="shared" si="5"/>
        <v>1E-3</v>
      </c>
      <c r="AF11" s="29" t="str">
        <f t="shared" si="6"/>
        <v>&lt;0.001</v>
      </c>
      <c r="AG11" s="10" t="str">
        <f t="shared" si="7"/>
        <v>&lt;0.001</v>
      </c>
      <c r="AH11" s="10" t="str">
        <f t="shared" si="8"/>
        <v>&lt;0.001</v>
      </c>
    </row>
    <row r="12" spans="1:34" x14ac:dyDescent="0.15">
      <c r="A12" s="9">
        <v>7</v>
      </c>
      <c r="B12" s="1" t="s">
        <v>6</v>
      </c>
      <c r="C12" s="9" t="s">
        <v>68</v>
      </c>
      <c r="D12" s="8"/>
      <c r="E12" s="10">
        <v>3.0000000000000001E-3</v>
      </c>
      <c r="F12" s="10"/>
      <c r="G12" s="10"/>
      <c r="H12" s="10">
        <v>3.0000000000000001E-3</v>
      </c>
      <c r="I12" s="10"/>
      <c r="J12" s="10"/>
      <c r="K12" s="10"/>
      <c r="L12" s="10"/>
      <c r="M12" s="10"/>
      <c r="N12" s="10"/>
      <c r="O12" s="11"/>
      <c r="P12" s="29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  <c r="X12" s="5" t="s">
        <v>101</v>
      </c>
      <c r="Y12" s="5">
        <v>1E-3</v>
      </c>
      <c r="Z12" s="5">
        <f t="shared" si="9"/>
        <v>12</v>
      </c>
      <c r="AA12" s="5">
        <f t="shared" si="10"/>
        <v>0</v>
      </c>
      <c r="AB12" s="5">
        <f t="shared" si="11"/>
        <v>10</v>
      </c>
      <c r="AC12" s="5">
        <f t="shared" si="3"/>
        <v>0.01</v>
      </c>
      <c r="AD12" s="5">
        <f t="shared" si="4"/>
        <v>6.0000000000000001E-3</v>
      </c>
      <c r="AE12" s="5">
        <f t="shared" si="5"/>
        <v>1.3333333333333333E-3</v>
      </c>
      <c r="AF12" s="29">
        <f t="shared" si="6"/>
        <v>3.0000000000000001E-3</v>
      </c>
      <c r="AG12" s="10" t="str">
        <f t="shared" si="7"/>
        <v>&lt;0.001</v>
      </c>
      <c r="AH12" s="10">
        <f t="shared" si="8"/>
        <v>1.3333333333333333E-3</v>
      </c>
    </row>
    <row r="13" spans="1:34" x14ac:dyDescent="0.15">
      <c r="A13" s="9">
        <v>8</v>
      </c>
      <c r="B13" s="1" t="s">
        <v>7</v>
      </c>
      <c r="C13" s="9" t="s">
        <v>91</v>
      </c>
      <c r="D13" s="8"/>
      <c r="E13" s="10" t="s">
        <v>144</v>
      </c>
      <c r="F13" s="10"/>
      <c r="G13" s="10"/>
      <c r="H13" s="10" t="s">
        <v>144</v>
      </c>
      <c r="I13" s="10"/>
      <c r="J13" s="10"/>
      <c r="K13" s="10"/>
      <c r="L13" s="10"/>
      <c r="M13" s="10"/>
      <c r="N13" s="10"/>
      <c r="O13" s="11"/>
      <c r="P13" s="29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  <c r="X13" s="5" t="s">
        <v>105</v>
      </c>
      <c r="Y13" s="5">
        <v>2E-3</v>
      </c>
      <c r="Z13" s="5">
        <f t="shared" si="9"/>
        <v>12</v>
      </c>
      <c r="AA13" s="5">
        <f t="shared" si="10"/>
        <v>0</v>
      </c>
      <c r="AB13" s="5">
        <f t="shared" si="11"/>
        <v>12</v>
      </c>
      <c r="AC13" s="5">
        <f t="shared" si="3"/>
        <v>2.4E-2</v>
      </c>
      <c r="AD13" s="5">
        <f t="shared" si="4"/>
        <v>0</v>
      </c>
      <c r="AE13" s="5">
        <f t="shared" si="5"/>
        <v>2E-3</v>
      </c>
      <c r="AF13" s="29" t="str">
        <f t="shared" si="6"/>
        <v>&lt;0.002</v>
      </c>
      <c r="AG13" s="10" t="str">
        <f t="shared" si="7"/>
        <v>&lt;0.002</v>
      </c>
      <c r="AH13" s="10" t="str">
        <f t="shared" si="8"/>
        <v>&lt;0.002</v>
      </c>
    </row>
    <row r="14" spans="1:34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29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  <c r="X14" s="5" t="s">
        <v>102</v>
      </c>
      <c r="Y14" s="5">
        <v>4.0000000000000001E-3</v>
      </c>
      <c r="Z14" s="5">
        <f t="shared" si="9"/>
        <v>12</v>
      </c>
      <c r="AA14" s="5">
        <f t="shared" si="10"/>
        <v>0</v>
      </c>
      <c r="AB14" s="5">
        <f t="shared" si="11"/>
        <v>12</v>
      </c>
      <c r="AC14" s="5">
        <f t="shared" si="3"/>
        <v>4.8000000000000001E-2</v>
      </c>
      <c r="AD14" s="5">
        <f t="shared" si="4"/>
        <v>0</v>
      </c>
      <c r="AE14" s="5">
        <f t="shared" si="5"/>
        <v>4.0000000000000001E-3</v>
      </c>
      <c r="AF14" s="29" t="str">
        <f t="shared" si="6"/>
        <v>&lt;0.004</v>
      </c>
      <c r="AG14" s="10" t="str">
        <f t="shared" si="7"/>
        <v>&lt;0.004</v>
      </c>
      <c r="AH14" s="10" t="str">
        <f t="shared" si="8"/>
        <v>&lt;0.004</v>
      </c>
    </row>
    <row r="15" spans="1:34" x14ac:dyDescent="0.15">
      <c r="A15" s="9">
        <v>10</v>
      </c>
      <c r="B15" s="1" t="s">
        <v>9</v>
      </c>
      <c r="C15" s="9" t="s">
        <v>68</v>
      </c>
      <c r="D15" s="8"/>
      <c r="E15" s="10" t="s">
        <v>145</v>
      </c>
      <c r="F15" s="10"/>
      <c r="G15" s="10"/>
      <c r="H15" s="10" t="s">
        <v>145</v>
      </c>
      <c r="I15" s="10"/>
      <c r="J15" s="10"/>
      <c r="K15" s="10"/>
      <c r="L15" s="10"/>
      <c r="M15" s="10"/>
      <c r="N15" s="10"/>
      <c r="O15" s="11"/>
      <c r="P15" s="29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  <c r="X15" s="5" t="s">
        <v>101</v>
      </c>
      <c r="Y15" s="5">
        <v>1E-3</v>
      </c>
      <c r="Z15" s="5">
        <f t="shared" si="9"/>
        <v>12</v>
      </c>
      <c r="AA15" s="5">
        <f t="shared" si="10"/>
        <v>0</v>
      </c>
      <c r="AB15" s="5">
        <f t="shared" si="11"/>
        <v>12</v>
      </c>
      <c r="AC15" s="5">
        <f t="shared" si="3"/>
        <v>1.2E-2</v>
      </c>
      <c r="AD15" s="5">
        <f t="shared" si="4"/>
        <v>0</v>
      </c>
      <c r="AE15" s="5">
        <f t="shared" si="5"/>
        <v>1E-3</v>
      </c>
      <c r="AF15" s="29" t="str">
        <f t="shared" si="6"/>
        <v>&lt;0.001</v>
      </c>
      <c r="AG15" s="10" t="str">
        <f t="shared" si="7"/>
        <v>&lt;0.001</v>
      </c>
      <c r="AH15" s="10" t="str">
        <f t="shared" si="8"/>
        <v>&lt;0.001</v>
      </c>
    </row>
    <row r="16" spans="1:34" x14ac:dyDescent="0.15">
      <c r="A16" s="9">
        <v>11</v>
      </c>
      <c r="B16" s="1" t="s">
        <v>10</v>
      </c>
      <c r="C16" s="9" t="s">
        <v>71</v>
      </c>
      <c r="D16" s="8"/>
      <c r="E16" s="10">
        <v>2.94</v>
      </c>
      <c r="F16" s="10"/>
      <c r="G16" s="10"/>
      <c r="H16" s="10">
        <v>2.69</v>
      </c>
      <c r="I16" s="10"/>
      <c r="J16" s="10"/>
      <c r="K16" s="10"/>
      <c r="L16" s="10"/>
      <c r="M16" s="10"/>
      <c r="N16" s="10"/>
      <c r="O16" s="11"/>
      <c r="P16" s="29"/>
      <c r="Q16" s="10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  <c r="X16" s="5" t="s">
        <v>106</v>
      </c>
      <c r="Y16" s="5">
        <v>0.05</v>
      </c>
      <c r="Z16" s="5">
        <f t="shared" si="9"/>
        <v>12</v>
      </c>
      <c r="AA16" s="5">
        <f t="shared" si="10"/>
        <v>0</v>
      </c>
      <c r="AB16" s="5">
        <f t="shared" si="11"/>
        <v>10</v>
      </c>
      <c r="AC16" s="5">
        <f t="shared" si="3"/>
        <v>0.5</v>
      </c>
      <c r="AD16" s="5">
        <f t="shared" si="4"/>
        <v>5.63</v>
      </c>
      <c r="AE16" s="5">
        <f t="shared" si="5"/>
        <v>0.51083333333333336</v>
      </c>
      <c r="AF16" s="29">
        <f t="shared" si="6"/>
        <v>2.94</v>
      </c>
      <c r="AG16" s="10" t="str">
        <f t="shared" si="7"/>
        <v>&lt;0.05</v>
      </c>
      <c r="AH16" s="10">
        <f t="shared" si="8"/>
        <v>0.51083333333333336</v>
      </c>
    </row>
    <row r="17" spans="1:34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29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  <c r="X17" s="5" t="s">
        <v>107</v>
      </c>
      <c r="Y17" s="5">
        <v>0.08</v>
      </c>
      <c r="Z17" s="5">
        <f t="shared" si="9"/>
        <v>12</v>
      </c>
      <c r="AA17" s="5">
        <f t="shared" si="10"/>
        <v>0</v>
      </c>
      <c r="AB17" s="5">
        <f t="shared" si="11"/>
        <v>12</v>
      </c>
      <c r="AC17" s="5">
        <f t="shared" si="3"/>
        <v>0.96</v>
      </c>
      <c r="AD17" s="5">
        <f t="shared" si="4"/>
        <v>0</v>
      </c>
      <c r="AE17" s="5">
        <f t="shared" si="5"/>
        <v>0.08</v>
      </c>
      <c r="AF17" s="29" t="str">
        <f t="shared" si="6"/>
        <v>&lt;0.08</v>
      </c>
      <c r="AG17" s="10" t="str">
        <f t="shared" si="7"/>
        <v>&lt;0.08</v>
      </c>
      <c r="AH17" s="10" t="str">
        <f t="shared" si="8"/>
        <v>&lt;0.08</v>
      </c>
    </row>
    <row r="18" spans="1:34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29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34">
        <v>1</v>
      </c>
      <c r="X18" s="5" t="s">
        <v>108</v>
      </c>
      <c r="Y18" s="5">
        <v>0.1</v>
      </c>
      <c r="Z18" s="5">
        <f t="shared" si="9"/>
        <v>12</v>
      </c>
      <c r="AA18" s="5">
        <f t="shared" si="10"/>
        <v>0</v>
      </c>
      <c r="AB18" s="5">
        <f t="shared" si="11"/>
        <v>12</v>
      </c>
      <c r="AC18" s="5">
        <f t="shared" si="3"/>
        <v>1.2000000000000002</v>
      </c>
      <c r="AD18" s="5">
        <f t="shared" si="4"/>
        <v>0</v>
      </c>
      <c r="AE18" s="5">
        <f>(AC18+AD18)/Z18</f>
        <v>0.10000000000000002</v>
      </c>
      <c r="AF18" s="29" t="str">
        <f t="shared" si="6"/>
        <v>&lt;0.1</v>
      </c>
      <c r="AG18" s="10" t="str">
        <f t="shared" si="7"/>
        <v>&lt;0.1</v>
      </c>
      <c r="AH18" s="10" t="str">
        <f t="shared" si="8"/>
        <v>&lt;0.1</v>
      </c>
    </row>
    <row r="19" spans="1:34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29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  <c r="X19" s="5" t="s">
        <v>109</v>
      </c>
      <c r="Y19" s="5">
        <v>2.0000000000000001E-4</v>
      </c>
      <c r="Z19" s="5">
        <f t="shared" si="9"/>
        <v>12</v>
      </c>
      <c r="AA19" s="5">
        <f t="shared" si="10"/>
        <v>0</v>
      </c>
      <c r="AB19" s="5">
        <f t="shared" si="11"/>
        <v>12</v>
      </c>
      <c r="AC19" s="5">
        <f t="shared" si="3"/>
        <v>2.4000000000000002E-3</v>
      </c>
      <c r="AD19" s="5">
        <f t="shared" si="4"/>
        <v>0</v>
      </c>
      <c r="AE19" s="5">
        <f t="shared" si="5"/>
        <v>2.0000000000000001E-4</v>
      </c>
      <c r="AF19" s="29" t="str">
        <f t="shared" si="6"/>
        <v>&lt;0.0002</v>
      </c>
      <c r="AG19" s="10" t="str">
        <f t="shared" si="7"/>
        <v>&lt;0.0002</v>
      </c>
      <c r="AH19" s="10" t="str">
        <f t="shared" si="8"/>
        <v>&lt;0.0002</v>
      </c>
    </row>
    <row r="20" spans="1:34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29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  <c r="X20" s="5" t="s">
        <v>110</v>
      </c>
      <c r="Y20" s="5">
        <v>5.0000000000000001E-3</v>
      </c>
      <c r="Z20" s="5">
        <f t="shared" si="9"/>
        <v>12</v>
      </c>
      <c r="AA20" s="5">
        <f t="shared" si="10"/>
        <v>0</v>
      </c>
      <c r="AB20" s="5">
        <f t="shared" si="11"/>
        <v>12</v>
      </c>
      <c r="AC20" s="5">
        <f t="shared" si="3"/>
        <v>0.06</v>
      </c>
      <c r="AD20" s="5">
        <f t="shared" si="4"/>
        <v>0</v>
      </c>
      <c r="AE20" s="5">
        <f t="shared" si="5"/>
        <v>5.0000000000000001E-3</v>
      </c>
      <c r="AF20" s="29" t="str">
        <f t="shared" si="6"/>
        <v>&lt;0.005</v>
      </c>
      <c r="AG20" s="10" t="str">
        <f t="shared" si="7"/>
        <v>&lt;0.005</v>
      </c>
      <c r="AH20" s="10" t="str">
        <f t="shared" si="8"/>
        <v>&lt;0.005</v>
      </c>
    </row>
    <row r="21" spans="1:34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29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  <c r="X21" s="5" t="s">
        <v>101</v>
      </c>
      <c r="Y21" s="5">
        <v>1E-3</v>
      </c>
      <c r="Z21" s="5">
        <f t="shared" si="9"/>
        <v>12</v>
      </c>
      <c r="AA21" s="5">
        <f t="shared" si="10"/>
        <v>0</v>
      </c>
      <c r="AB21" s="5">
        <f t="shared" si="11"/>
        <v>12</v>
      </c>
      <c r="AC21" s="5">
        <f t="shared" si="3"/>
        <v>1.2E-2</v>
      </c>
      <c r="AD21" s="5">
        <f t="shared" si="4"/>
        <v>0</v>
      </c>
      <c r="AE21" s="5">
        <f t="shared" si="5"/>
        <v>1E-3</v>
      </c>
      <c r="AF21" s="29" t="str">
        <f t="shared" si="6"/>
        <v>&lt;0.001</v>
      </c>
      <c r="AG21" s="10" t="str">
        <f t="shared" si="7"/>
        <v>&lt;0.001</v>
      </c>
      <c r="AH21" s="10" t="str">
        <f t="shared" si="8"/>
        <v>&lt;0.001</v>
      </c>
    </row>
    <row r="22" spans="1:34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29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  <c r="X22" s="5" t="s">
        <v>101</v>
      </c>
      <c r="Y22" s="5">
        <v>1E-3</v>
      </c>
      <c r="Z22" s="5">
        <f t="shared" si="9"/>
        <v>12</v>
      </c>
      <c r="AA22" s="5">
        <f t="shared" si="10"/>
        <v>0</v>
      </c>
      <c r="AB22" s="5">
        <f t="shared" si="11"/>
        <v>12</v>
      </c>
      <c r="AC22" s="5">
        <f t="shared" si="3"/>
        <v>1.2E-2</v>
      </c>
      <c r="AD22" s="5">
        <f t="shared" si="4"/>
        <v>0</v>
      </c>
      <c r="AE22" s="5">
        <f t="shared" si="5"/>
        <v>1E-3</v>
      </c>
      <c r="AF22" s="29" t="str">
        <f t="shared" si="6"/>
        <v>&lt;0.001</v>
      </c>
      <c r="AG22" s="10" t="str">
        <f t="shared" si="7"/>
        <v>&lt;0.001</v>
      </c>
      <c r="AH22" s="10" t="str">
        <f t="shared" si="8"/>
        <v>&lt;0.001</v>
      </c>
    </row>
    <row r="23" spans="1:34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29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  <c r="X23" s="5" t="s">
        <v>101</v>
      </c>
      <c r="Y23" s="5">
        <v>1E-3</v>
      </c>
      <c r="Z23" s="5">
        <f t="shared" si="9"/>
        <v>12</v>
      </c>
      <c r="AA23" s="5">
        <f t="shared" si="10"/>
        <v>0</v>
      </c>
      <c r="AB23" s="5">
        <f t="shared" si="11"/>
        <v>12</v>
      </c>
      <c r="AC23" s="5">
        <f t="shared" si="3"/>
        <v>1.2E-2</v>
      </c>
      <c r="AD23" s="5">
        <f t="shared" si="4"/>
        <v>0</v>
      </c>
      <c r="AE23" s="5">
        <f t="shared" si="5"/>
        <v>1E-3</v>
      </c>
      <c r="AF23" s="29" t="str">
        <f t="shared" si="6"/>
        <v>&lt;0.001</v>
      </c>
      <c r="AG23" s="10" t="str">
        <f t="shared" si="7"/>
        <v>&lt;0.001</v>
      </c>
      <c r="AH23" s="10" t="str">
        <f t="shared" si="8"/>
        <v>&lt;0.001</v>
      </c>
    </row>
    <row r="24" spans="1:34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29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  <c r="X24" s="5" t="s">
        <v>101</v>
      </c>
      <c r="Y24" s="5">
        <v>1E-3</v>
      </c>
      <c r="Z24" s="5">
        <f t="shared" si="9"/>
        <v>12</v>
      </c>
      <c r="AA24" s="5">
        <f t="shared" si="10"/>
        <v>0</v>
      </c>
      <c r="AB24" s="5">
        <f t="shared" si="11"/>
        <v>12</v>
      </c>
      <c r="AC24" s="5">
        <f t="shared" si="3"/>
        <v>1.2E-2</v>
      </c>
      <c r="AD24" s="5">
        <f t="shared" si="4"/>
        <v>0</v>
      </c>
      <c r="AE24" s="5">
        <f t="shared" si="5"/>
        <v>1E-3</v>
      </c>
      <c r="AF24" s="29" t="str">
        <f t="shared" si="6"/>
        <v>&lt;0.001</v>
      </c>
      <c r="AG24" s="10" t="str">
        <f t="shared" si="7"/>
        <v>&lt;0.001</v>
      </c>
      <c r="AH24" s="10" t="str">
        <f t="shared" si="8"/>
        <v>&lt;0.001</v>
      </c>
    </row>
    <row r="25" spans="1:34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29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  <c r="X25" s="5" t="s">
        <v>101</v>
      </c>
      <c r="Y25" s="5">
        <v>1E-3</v>
      </c>
      <c r="Z25" s="5">
        <f t="shared" si="9"/>
        <v>12</v>
      </c>
      <c r="AA25" s="5">
        <f t="shared" si="10"/>
        <v>0</v>
      </c>
      <c r="AB25" s="5">
        <f t="shared" si="11"/>
        <v>12</v>
      </c>
      <c r="AC25" s="5">
        <f t="shared" si="3"/>
        <v>1.2E-2</v>
      </c>
      <c r="AD25" s="5">
        <f t="shared" si="4"/>
        <v>0</v>
      </c>
      <c r="AE25" s="5">
        <f t="shared" si="5"/>
        <v>1E-3</v>
      </c>
      <c r="AF25" s="29" t="str">
        <f t="shared" si="6"/>
        <v>&lt;0.001</v>
      </c>
      <c r="AG25" s="10" t="str">
        <f t="shared" si="7"/>
        <v>&lt;0.001</v>
      </c>
      <c r="AH25" s="10" t="str">
        <f t="shared" si="8"/>
        <v>&lt;0.001</v>
      </c>
    </row>
    <row r="26" spans="1:34" x14ac:dyDescent="0.15">
      <c r="A26" s="9">
        <v>21</v>
      </c>
      <c r="B26" s="1" t="s">
        <v>19</v>
      </c>
      <c r="C26" s="9" t="s">
        <v>76</v>
      </c>
      <c r="D26" s="8"/>
      <c r="E26" s="10">
        <v>0.17</v>
      </c>
      <c r="F26" s="10"/>
      <c r="G26" s="10"/>
      <c r="H26" s="10">
        <v>0.21</v>
      </c>
      <c r="I26" s="10"/>
      <c r="J26" s="10"/>
      <c r="K26" s="10"/>
      <c r="L26" s="10"/>
      <c r="M26" s="10"/>
      <c r="N26" s="10"/>
      <c r="O26" s="11"/>
      <c r="P26" s="29"/>
      <c r="Q26" s="10"/>
      <c r="R26" s="10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  <c r="X26" s="5" t="s">
        <v>111</v>
      </c>
      <c r="Y26" s="5">
        <v>0.06</v>
      </c>
      <c r="Z26" s="5">
        <f t="shared" si="9"/>
        <v>12</v>
      </c>
      <c r="AA26" s="5">
        <f t="shared" si="10"/>
        <v>0</v>
      </c>
      <c r="AB26" s="5">
        <f t="shared" si="11"/>
        <v>10</v>
      </c>
      <c r="AC26" s="5">
        <f t="shared" si="3"/>
        <v>0.6</v>
      </c>
      <c r="AD26" s="5">
        <f t="shared" si="4"/>
        <v>0.38</v>
      </c>
      <c r="AE26" s="5">
        <f t="shared" si="5"/>
        <v>8.1666666666666665E-2</v>
      </c>
      <c r="AF26" s="29">
        <f t="shared" si="6"/>
        <v>0.21</v>
      </c>
      <c r="AG26" s="10" t="str">
        <f t="shared" si="7"/>
        <v>&lt;0.06</v>
      </c>
      <c r="AH26" s="10">
        <f t="shared" si="8"/>
        <v>8.1666666666666665E-2</v>
      </c>
    </row>
    <row r="27" spans="1:34" x14ac:dyDescent="0.15">
      <c r="A27" s="9">
        <v>22</v>
      </c>
      <c r="B27" s="1" t="s">
        <v>20</v>
      </c>
      <c r="C27" s="9" t="s">
        <v>75</v>
      </c>
      <c r="D27" s="8"/>
      <c r="E27" s="10" t="s">
        <v>144</v>
      </c>
      <c r="F27" s="10"/>
      <c r="G27" s="10"/>
      <c r="H27" s="10" t="s">
        <v>144</v>
      </c>
      <c r="I27" s="10"/>
      <c r="J27" s="10"/>
      <c r="K27" s="10"/>
      <c r="L27" s="10"/>
      <c r="M27" s="10"/>
      <c r="N27" s="10"/>
      <c r="O27" s="11"/>
      <c r="P27" s="29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  <c r="X27" s="5" t="s">
        <v>105</v>
      </c>
      <c r="Y27" s="5">
        <v>2E-3</v>
      </c>
      <c r="Z27" s="5">
        <f t="shared" si="9"/>
        <v>12</v>
      </c>
      <c r="AA27" s="5">
        <f t="shared" si="10"/>
        <v>0</v>
      </c>
      <c r="AB27" s="5">
        <f t="shared" si="11"/>
        <v>12</v>
      </c>
      <c r="AC27" s="5">
        <f t="shared" si="3"/>
        <v>2.4E-2</v>
      </c>
      <c r="AD27" s="5">
        <f t="shared" si="4"/>
        <v>0</v>
      </c>
      <c r="AE27" s="5">
        <f t="shared" si="5"/>
        <v>2E-3</v>
      </c>
      <c r="AF27" s="29" t="str">
        <f t="shared" si="6"/>
        <v>&lt;0.002</v>
      </c>
      <c r="AG27" s="10" t="str">
        <f t="shared" si="7"/>
        <v>&lt;0.002</v>
      </c>
      <c r="AH27" s="10" t="str">
        <f t="shared" si="8"/>
        <v>&lt;0.002</v>
      </c>
    </row>
    <row r="28" spans="1:34" x14ac:dyDescent="0.15">
      <c r="A28" s="9">
        <v>23</v>
      </c>
      <c r="B28" s="1" t="s">
        <v>21</v>
      </c>
      <c r="C28" s="9" t="s">
        <v>77</v>
      </c>
      <c r="D28" s="8"/>
      <c r="E28" s="10" t="s">
        <v>145</v>
      </c>
      <c r="F28" s="10"/>
      <c r="G28" s="10"/>
      <c r="H28" s="10" t="s">
        <v>145</v>
      </c>
      <c r="I28" s="10"/>
      <c r="J28" s="10"/>
      <c r="K28" s="10"/>
      <c r="L28" s="10"/>
      <c r="M28" s="10"/>
      <c r="N28" s="10"/>
      <c r="O28" s="11"/>
      <c r="P28" s="29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  <c r="X28" s="5" t="s">
        <v>101</v>
      </c>
      <c r="Y28" s="5">
        <v>1E-3</v>
      </c>
      <c r="Z28" s="5">
        <f t="shared" si="9"/>
        <v>12</v>
      </c>
      <c r="AA28" s="5">
        <f t="shared" si="10"/>
        <v>0</v>
      </c>
      <c r="AB28" s="5">
        <f t="shared" si="11"/>
        <v>12</v>
      </c>
      <c r="AC28" s="5">
        <f t="shared" si="3"/>
        <v>1.2E-2</v>
      </c>
      <c r="AD28" s="5">
        <f t="shared" si="4"/>
        <v>0</v>
      </c>
      <c r="AE28" s="5">
        <f t="shared" si="5"/>
        <v>1E-3</v>
      </c>
      <c r="AF28" s="29" t="str">
        <f t="shared" si="6"/>
        <v>&lt;0.001</v>
      </c>
      <c r="AG28" s="10" t="str">
        <f t="shared" si="7"/>
        <v>&lt;0.001</v>
      </c>
      <c r="AH28" s="10" t="str">
        <f t="shared" si="8"/>
        <v>&lt;0.001</v>
      </c>
    </row>
    <row r="29" spans="1:34" x14ac:dyDescent="0.15">
      <c r="A29" s="9">
        <v>24</v>
      </c>
      <c r="B29" s="1" t="s">
        <v>22</v>
      </c>
      <c r="C29" s="9" t="s">
        <v>78</v>
      </c>
      <c r="D29" s="8"/>
      <c r="E29" s="10" t="s">
        <v>146</v>
      </c>
      <c r="F29" s="10"/>
      <c r="G29" s="10"/>
      <c r="H29" s="10" t="s">
        <v>146</v>
      </c>
      <c r="I29" s="10"/>
      <c r="J29" s="10"/>
      <c r="K29" s="10"/>
      <c r="L29" s="10"/>
      <c r="M29" s="10"/>
      <c r="N29" s="10"/>
      <c r="O29" s="11"/>
      <c r="P29" s="29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  <c r="X29" s="5" t="s">
        <v>112</v>
      </c>
      <c r="Y29" s="5">
        <v>3.0000000000000001E-3</v>
      </c>
      <c r="Z29" s="5">
        <f t="shared" si="9"/>
        <v>12</v>
      </c>
      <c r="AA29" s="5">
        <f t="shared" si="10"/>
        <v>0</v>
      </c>
      <c r="AB29" s="5">
        <f t="shared" si="11"/>
        <v>12</v>
      </c>
      <c r="AC29" s="5">
        <f t="shared" si="3"/>
        <v>3.6000000000000004E-2</v>
      </c>
      <c r="AD29" s="5">
        <f t="shared" si="4"/>
        <v>0</v>
      </c>
      <c r="AE29" s="5">
        <f t="shared" si="5"/>
        <v>3.0000000000000005E-3</v>
      </c>
      <c r="AF29" s="29" t="str">
        <f t="shared" si="6"/>
        <v>&lt;0.003</v>
      </c>
      <c r="AG29" s="10" t="str">
        <f t="shared" si="7"/>
        <v>&lt;0.003</v>
      </c>
      <c r="AH29" s="10" t="str">
        <f t="shared" si="8"/>
        <v>&lt;0.003</v>
      </c>
    </row>
    <row r="30" spans="1:34" x14ac:dyDescent="0.15">
      <c r="A30" s="35">
        <v>25</v>
      </c>
      <c r="B30" s="1" t="s">
        <v>23</v>
      </c>
      <c r="C30" s="9" t="s">
        <v>79</v>
      </c>
      <c r="D30" s="8"/>
      <c r="E30" s="10" t="s">
        <v>145</v>
      </c>
      <c r="F30" s="10"/>
      <c r="G30" s="10"/>
      <c r="H30" s="10" t="s">
        <v>145</v>
      </c>
      <c r="I30" s="10"/>
      <c r="J30" s="10"/>
      <c r="K30" s="10"/>
      <c r="L30" s="10"/>
      <c r="M30" s="10"/>
      <c r="N30" s="10"/>
      <c r="O30" s="11"/>
      <c r="P30" s="29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  <c r="X30" s="5" t="s">
        <v>101</v>
      </c>
      <c r="Y30" s="5">
        <v>1E-3</v>
      </c>
      <c r="Z30" s="5">
        <f t="shared" si="9"/>
        <v>12</v>
      </c>
      <c r="AA30" s="5">
        <f t="shared" si="10"/>
        <v>0</v>
      </c>
      <c r="AB30" s="5">
        <f t="shared" si="11"/>
        <v>12</v>
      </c>
      <c r="AC30" s="5">
        <f t="shared" si="3"/>
        <v>1.2E-2</v>
      </c>
      <c r="AD30" s="5">
        <f t="shared" si="4"/>
        <v>0</v>
      </c>
      <c r="AE30" s="5">
        <f t="shared" si="5"/>
        <v>1E-3</v>
      </c>
      <c r="AF30" s="29" t="str">
        <f t="shared" si="6"/>
        <v>&lt;0.001</v>
      </c>
      <c r="AG30" s="10" t="str">
        <f t="shared" si="7"/>
        <v>&lt;0.001</v>
      </c>
      <c r="AH30" s="10" t="str">
        <f t="shared" si="8"/>
        <v>&lt;0.001</v>
      </c>
    </row>
    <row r="31" spans="1:34" x14ac:dyDescent="0.15">
      <c r="A31" s="9">
        <v>26</v>
      </c>
      <c r="B31" s="1" t="s">
        <v>24</v>
      </c>
      <c r="C31" s="9" t="s">
        <v>68</v>
      </c>
      <c r="D31" s="8"/>
      <c r="E31" s="10" t="s">
        <v>145</v>
      </c>
      <c r="F31" s="10"/>
      <c r="G31" s="10"/>
      <c r="H31" s="10" t="s">
        <v>145</v>
      </c>
      <c r="I31" s="10"/>
      <c r="J31" s="10"/>
      <c r="K31" s="10"/>
      <c r="L31" s="10"/>
      <c r="M31" s="10"/>
      <c r="N31" s="10"/>
      <c r="O31" s="11"/>
      <c r="P31" s="29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  <c r="X31" s="5" t="s">
        <v>101</v>
      </c>
      <c r="Y31" s="5">
        <v>1E-3</v>
      </c>
      <c r="Z31" s="5">
        <f t="shared" si="9"/>
        <v>12</v>
      </c>
      <c r="AA31" s="5">
        <f t="shared" si="10"/>
        <v>0</v>
      </c>
      <c r="AB31" s="5">
        <f t="shared" si="11"/>
        <v>12</v>
      </c>
      <c r="AC31" s="5">
        <f t="shared" si="3"/>
        <v>1.2E-2</v>
      </c>
      <c r="AD31" s="5">
        <f t="shared" si="4"/>
        <v>0</v>
      </c>
      <c r="AE31" s="5">
        <f t="shared" si="5"/>
        <v>1E-3</v>
      </c>
      <c r="AF31" s="29" t="str">
        <f t="shared" si="6"/>
        <v>&lt;0.001</v>
      </c>
      <c r="AG31" s="10" t="str">
        <f t="shared" si="7"/>
        <v>&lt;0.001</v>
      </c>
      <c r="AH31" s="10" t="str">
        <f t="shared" si="8"/>
        <v>&lt;0.001</v>
      </c>
    </row>
    <row r="32" spans="1:34" x14ac:dyDescent="0.15">
      <c r="A32" s="9">
        <v>27</v>
      </c>
      <c r="B32" s="1" t="s">
        <v>25</v>
      </c>
      <c r="C32" s="9" t="s">
        <v>79</v>
      </c>
      <c r="D32" s="8"/>
      <c r="E32" s="10">
        <v>1E-3</v>
      </c>
      <c r="F32" s="10"/>
      <c r="G32" s="10"/>
      <c r="H32" s="10">
        <v>2E-3</v>
      </c>
      <c r="I32" s="10"/>
      <c r="J32" s="10"/>
      <c r="K32" s="10"/>
      <c r="L32" s="10"/>
      <c r="M32" s="10"/>
      <c r="N32" s="10"/>
      <c r="O32" s="11"/>
      <c r="P32" s="29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  <c r="X32" s="5" t="s">
        <v>101</v>
      </c>
      <c r="Y32" s="5">
        <v>1E-3</v>
      </c>
      <c r="Z32" s="5">
        <f t="shared" si="9"/>
        <v>12</v>
      </c>
      <c r="AA32" s="5">
        <f t="shared" si="10"/>
        <v>0</v>
      </c>
      <c r="AB32" s="5">
        <f t="shared" si="11"/>
        <v>10</v>
      </c>
      <c r="AC32" s="5">
        <f t="shared" si="3"/>
        <v>0.01</v>
      </c>
      <c r="AD32" s="5">
        <f t="shared" si="4"/>
        <v>3.0000000000000001E-3</v>
      </c>
      <c r="AE32" s="5">
        <f t="shared" si="5"/>
        <v>1.0833333333333335E-3</v>
      </c>
      <c r="AF32" s="29">
        <f t="shared" si="6"/>
        <v>2E-3</v>
      </c>
      <c r="AG32" s="10" t="str">
        <f t="shared" si="7"/>
        <v>&lt;0.001</v>
      </c>
      <c r="AH32" s="10">
        <f t="shared" si="8"/>
        <v>1.0833333333333335E-3</v>
      </c>
    </row>
    <row r="33" spans="1:34" x14ac:dyDescent="0.15">
      <c r="A33" s="9">
        <v>28</v>
      </c>
      <c r="B33" s="1" t="s">
        <v>26</v>
      </c>
      <c r="C33" s="9" t="s">
        <v>78</v>
      </c>
      <c r="D33" s="8"/>
      <c r="E33" s="10" t="s">
        <v>146</v>
      </c>
      <c r="F33" s="10"/>
      <c r="G33" s="10"/>
      <c r="H33" s="10" t="s">
        <v>146</v>
      </c>
      <c r="I33" s="10"/>
      <c r="J33" s="10"/>
      <c r="K33" s="10"/>
      <c r="L33" s="10"/>
      <c r="M33" s="10"/>
      <c r="N33" s="10"/>
      <c r="O33" s="11"/>
      <c r="P33" s="29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  <c r="X33" s="5" t="s">
        <v>112</v>
      </c>
      <c r="Y33" s="5">
        <v>3.0000000000000001E-3</v>
      </c>
      <c r="Z33" s="5">
        <f t="shared" si="9"/>
        <v>12</v>
      </c>
      <c r="AA33" s="5">
        <f t="shared" si="10"/>
        <v>0</v>
      </c>
      <c r="AB33" s="5">
        <f t="shared" si="11"/>
        <v>12</v>
      </c>
      <c r="AC33" s="5">
        <f t="shared" si="3"/>
        <v>3.6000000000000004E-2</v>
      </c>
      <c r="AD33" s="5">
        <f t="shared" si="4"/>
        <v>0</v>
      </c>
      <c r="AE33" s="5">
        <f t="shared" si="5"/>
        <v>3.0000000000000005E-3</v>
      </c>
      <c r="AF33" s="29" t="str">
        <f t="shared" si="6"/>
        <v>&lt;0.003</v>
      </c>
      <c r="AG33" s="10" t="str">
        <f t="shared" si="7"/>
        <v>&lt;0.003</v>
      </c>
      <c r="AH33" s="10" t="str">
        <f t="shared" si="8"/>
        <v>&lt;0.003</v>
      </c>
    </row>
    <row r="34" spans="1:34" x14ac:dyDescent="0.15">
      <c r="A34" s="9">
        <v>29</v>
      </c>
      <c r="B34" s="1" t="s">
        <v>27</v>
      </c>
      <c r="C34" s="9" t="s">
        <v>78</v>
      </c>
      <c r="D34" s="8"/>
      <c r="E34" s="10" t="s">
        <v>145</v>
      </c>
      <c r="F34" s="10"/>
      <c r="G34" s="10"/>
      <c r="H34" s="10" t="s">
        <v>145</v>
      </c>
      <c r="I34" s="10"/>
      <c r="J34" s="10"/>
      <c r="K34" s="10"/>
      <c r="L34" s="10"/>
      <c r="M34" s="10"/>
      <c r="N34" s="10"/>
      <c r="O34" s="11"/>
      <c r="P34" s="29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  <c r="X34" s="5" t="s">
        <v>101</v>
      </c>
      <c r="Y34" s="5">
        <v>1E-3</v>
      </c>
      <c r="Z34" s="5">
        <f t="shared" si="9"/>
        <v>12</v>
      </c>
      <c r="AA34" s="5">
        <f t="shared" si="10"/>
        <v>0</v>
      </c>
      <c r="AB34" s="5">
        <f t="shared" si="11"/>
        <v>12</v>
      </c>
      <c r="AC34" s="5">
        <f t="shared" si="3"/>
        <v>1.2E-2</v>
      </c>
      <c r="AD34" s="5">
        <f t="shared" si="4"/>
        <v>0</v>
      </c>
      <c r="AE34" s="5">
        <f t="shared" si="5"/>
        <v>1E-3</v>
      </c>
      <c r="AF34" s="29" t="str">
        <f t="shared" si="6"/>
        <v>&lt;0.001</v>
      </c>
      <c r="AG34" s="10" t="str">
        <f t="shared" si="7"/>
        <v>&lt;0.001</v>
      </c>
      <c r="AH34" s="10" t="str">
        <f t="shared" si="8"/>
        <v>&lt;0.001</v>
      </c>
    </row>
    <row r="35" spans="1:34" x14ac:dyDescent="0.15">
      <c r="A35" s="9">
        <v>30</v>
      </c>
      <c r="B35" s="1" t="s">
        <v>28</v>
      </c>
      <c r="C35" s="9" t="s">
        <v>80</v>
      </c>
      <c r="D35" s="8"/>
      <c r="E35" s="10">
        <v>1E-3</v>
      </c>
      <c r="F35" s="10"/>
      <c r="G35" s="10"/>
      <c r="H35" s="10">
        <v>2E-3</v>
      </c>
      <c r="I35" s="10"/>
      <c r="J35" s="10"/>
      <c r="K35" s="10"/>
      <c r="L35" s="10"/>
      <c r="M35" s="10"/>
      <c r="N35" s="10"/>
      <c r="O35" s="11"/>
      <c r="P35" s="29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  <c r="X35" s="5" t="s">
        <v>101</v>
      </c>
      <c r="Y35" s="5">
        <v>1E-3</v>
      </c>
      <c r="Z35" s="5">
        <f t="shared" si="9"/>
        <v>12</v>
      </c>
      <c r="AA35" s="5">
        <f t="shared" si="10"/>
        <v>0</v>
      </c>
      <c r="AB35" s="5">
        <f t="shared" si="11"/>
        <v>10</v>
      </c>
      <c r="AC35" s="5">
        <f t="shared" si="3"/>
        <v>0.01</v>
      </c>
      <c r="AD35" s="5">
        <f t="shared" si="4"/>
        <v>3.0000000000000001E-3</v>
      </c>
      <c r="AE35" s="5">
        <f t="shared" si="5"/>
        <v>1.0833333333333335E-3</v>
      </c>
      <c r="AF35" s="29">
        <f t="shared" si="6"/>
        <v>2E-3</v>
      </c>
      <c r="AG35" s="10" t="str">
        <f t="shared" si="7"/>
        <v>&lt;0.001</v>
      </c>
      <c r="AH35" s="10">
        <f t="shared" si="8"/>
        <v>1.0833333333333335E-3</v>
      </c>
    </row>
    <row r="36" spans="1:34" x14ac:dyDescent="0.15">
      <c r="A36" s="9">
        <v>31</v>
      </c>
      <c r="B36" s="1" t="s">
        <v>29</v>
      </c>
      <c r="C36" s="9" t="s">
        <v>81</v>
      </c>
      <c r="D36" s="8"/>
      <c r="E36" s="10" t="s">
        <v>147</v>
      </c>
      <c r="F36" s="10"/>
      <c r="G36" s="10"/>
      <c r="H36" s="10" t="s">
        <v>147</v>
      </c>
      <c r="I36" s="10"/>
      <c r="J36" s="10"/>
      <c r="K36" s="10"/>
      <c r="L36" s="10"/>
      <c r="M36" s="10"/>
      <c r="N36" s="10"/>
      <c r="O36" s="11"/>
      <c r="P36" s="29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  <c r="X36" s="5" t="s">
        <v>113</v>
      </c>
      <c r="Y36" s="5">
        <v>8.0000000000000002E-3</v>
      </c>
      <c r="Z36" s="5">
        <f t="shared" si="9"/>
        <v>12</v>
      </c>
      <c r="AA36" s="5">
        <f t="shared" si="10"/>
        <v>0</v>
      </c>
      <c r="AB36" s="5">
        <f t="shared" si="11"/>
        <v>12</v>
      </c>
      <c r="AC36" s="5">
        <f t="shared" si="3"/>
        <v>9.6000000000000002E-2</v>
      </c>
      <c r="AD36" s="5">
        <f t="shared" si="4"/>
        <v>0</v>
      </c>
      <c r="AE36" s="5">
        <f t="shared" si="5"/>
        <v>8.0000000000000002E-3</v>
      </c>
      <c r="AF36" s="29" t="str">
        <f t="shared" si="6"/>
        <v>&lt;0.008</v>
      </c>
      <c r="AG36" s="10" t="str">
        <f t="shared" si="7"/>
        <v>&lt;0.008</v>
      </c>
      <c r="AH36" s="10" t="str">
        <f t="shared" si="8"/>
        <v>&lt;0.008</v>
      </c>
    </row>
    <row r="37" spans="1:34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29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34">
        <v>1</v>
      </c>
      <c r="X37" s="5" t="s">
        <v>101</v>
      </c>
      <c r="Y37" s="5">
        <v>1E-3</v>
      </c>
      <c r="Z37" s="5">
        <f t="shared" si="9"/>
        <v>12</v>
      </c>
      <c r="AA37" s="5">
        <f t="shared" si="10"/>
        <v>0</v>
      </c>
      <c r="AB37" s="5">
        <f t="shared" si="11"/>
        <v>12</v>
      </c>
      <c r="AC37" s="5">
        <f t="shared" si="3"/>
        <v>1.2E-2</v>
      </c>
      <c r="AD37" s="5">
        <f t="shared" si="4"/>
        <v>0</v>
      </c>
      <c r="AE37" s="5">
        <f t="shared" si="5"/>
        <v>1E-3</v>
      </c>
      <c r="AF37" s="29" t="str">
        <f t="shared" si="6"/>
        <v>&lt;0.001</v>
      </c>
      <c r="AG37" s="10" t="str">
        <f t="shared" si="7"/>
        <v>&lt;0.001</v>
      </c>
      <c r="AH37" s="10" t="str">
        <f t="shared" si="8"/>
        <v>&lt;0.001</v>
      </c>
    </row>
    <row r="38" spans="1:34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29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  <c r="X38" s="5" t="s">
        <v>114</v>
      </c>
      <c r="Y38" s="5">
        <v>0.01</v>
      </c>
      <c r="Z38" s="5">
        <f t="shared" si="9"/>
        <v>12</v>
      </c>
      <c r="AA38" s="5">
        <f t="shared" si="10"/>
        <v>0</v>
      </c>
      <c r="AB38" s="5">
        <f t="shared" si="11"/>
        <v>12</v>
      </c>
      <c r="AC38" s="5">
        <f t="shared" si="3"/>
        <v>0.12</v>
      </c>
      <c r="AD38" s="5">
        <f t="shared" si="4"/>
        <v>0</v>
      </c>
      <c r="AE38" s="5">
        <f t="shared" si="5"/>
        <v>0.01</v>
      </c>
      <c r="AF38" s="29" t="str">
        <f t="shared" si="6"/>
        <v>&lt;0.01</v>
      </c>
      <c r="AG38" s="10" t="str">
        <f t="shared" si="7"/>
        <v>&lt;0.01</v>
      </c>
      <c r="AH38" s="10" t="str">
        <f t="shared" si="8"/>
        <v>&lt;0.01</v>
      </c>
    </row>
    <row r="39" spans="1:34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29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  <c r="X39" s="5" t="s">
        <v>115</v>
      </c>
      <c r="Y39" s="5">
        <v>0.03</v>
      </c>
      <c r="Z39" s="5">
        <f t="shared" si="9"/>
        <v>12</v>
      </c>
      <c r="AA39" s="5">
        <f t="shared" si="10"/>
        <v>0</v>
      </c>
      <c r="AB39" s="5">
        <f t="shared" si="11"/>
        <v>12</v>
      </c>
      <c r="AC39" s="5">
        <f t="shared" si="3"/>
        <v>0.36</v>
      </c>
      <c r="AD39" s="5">
        <f t="shared" si="4"/>
        <v>0</v>
      </c>
      <c r="AE39" s="5">
        <f t="shared" si="5"/>
        <v>0.03</v>
      </c>
      <c r="AF39" s="29" t="str">
        <f t="shared" si="6"/>
        <v>&lt;0.03</v>
      </c>
      <c r="AG39" s="10" t="str">
        <f t="shared" si="7"/>
        <v>&lt;0.03</v>
      </c>
      <c r="AH39" s="10" t="str">
        <f t="shared" si="8"/>
        <v>&lt;0.03</v>
      </c>
    </row>
    <row r="40" spans="1:34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29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34">
        <v>1</v>
      </c>
      <c r="X40" s="5" t="s">
        <v>114</v>
      </c>
      <c r="Y40" s="5">
        <v>0.01</v>
      </c>
      <c r="Z40" s="5">
        <f t="shared" si="9"/>
        <v>12</v>
      </c>
      <c r="AA40" s="5">
        <f t="shared" si="10"/>
        <v>0</v>
      </c>
      <c r="AB40" s="5">
        <f t="shared" si="11"/>
        <v>12</v>
      </c>
      <c r="AC40" s="5">
        <f t="shared" si="3"/>
        <v>0.12</v>
      </c>
      <c r="AD40" s="5">
        <f t="shared" si="4"/>
        <v>0</v>
      </c>
      <c r="AE40" s="5">
        <f t="shared" si="5"/>
        <v>0.01</v>
      </c>
      <c r="AF40" s="29" t="str">
        <f t="shared" si="6"/>
        <v>&lt;0.01</v>
      </c>
      <c r="AG40" s="10" t="str">
        <f t="shared" si="7"/>
        <v>&lt;0.01</v>
      </c>
      <c r="AH40" s="10" t="str">
        <f t="shared" si="8"/>
        <v>&lt;0.01</v>
      </c>
    </row>
    <row r="41" spans="1:34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29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  <c r="X41" s="5" t="s">
        <v>108</v>
      </c>
      <c r="Y41" s="5">
        <v>0.1</v>
      </c>
      <c r="Z41" s="5">
        <f t="shared" si="9"/>
        <v>12</v>
      </c>
      <c r="AA41" s="5">
        <f t="shared" si="10"/>
        <v>0</v>
      </c>
      <c r="AB41" s="5">
        <f t="shared" si="11"/>
        <v>12</v>
      </c>
      <c r="AC41" s="5">
        <f t="shared" si="3"/>
        <v>1.2000000000000002</v>
      </c>
      <c r="AD41" s="5">
        <f t="shared" si="4"/>
        <v>0</v>
      </c>
      <c r="AE41" s="5">
        <f t="shared" si="5"/>
        <v>0.10000000000000002</v>
      </c>
      <c r="AF41" s="29" t="str">
        <f t="shared" si="6"/>
        <v>&lt;0.1</v>
      </c>
      <c r="AG41" s="10" t="str">
        <f t="shared" si="7"/>
        <v>&lt;0.1</v>
      </c>
      <c r="AH41" s="10" t="str">
        <f t="shared" si="8"/>
        <v>&lt;0.1</v>
      </c>
    </row>
    <row r="42" spans="1:34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29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  <c r="X42" s="5" t="s">
        <v>101</v>
      </c>
      <c r="Y42" s="5">
        <v>1E-3</v>
      </c>
      <c r="Z42" s="5">
        <f t="shared" si="9"/>
        <v>12</v>
      </c>
      <c r="AA42" s="5">
        <f t="shared" si="10"/>
        <v>0</v>
      </c>
      <c r="AB42" s="5">
        <f t="shared" si="11"/>
        <v>12</v>
      </c>
      <c r="AC42" s="5">
        <f t="shared" si="3"/>
        <v>1.2E-2</v>
      </c>
      <c r="AD42" s="5">
        <f t="shared" si="4"/>
        <v>0</v>
      </c>
      <c r="AE42" s="5">
        <f t="shared" si="5"/>
        <v>1E-3</v>
      </c>
      <c r="AF42" s="29" t="str">
        <f t="shared" si="6"/>
        <v>&lt;0.001</v>
      </c>
      <c r="AG42" s="10" t="str">
        <f t="shared" si="7"/>
        <v>&lt;0.001</v>
      </c>
      <c r="AH42" s="10" t="str">
        <f t="shared" si="8"/>
        <v>&lt;0.001</v>
      </c>
    </row>
    <row r="43" spans="1:34" x14ac:dyDescent="0.15">
      <c r="A43" s="9">
        <v>38</v>
      </c>
      <c r="B43" s="1" t="s">
        <v>36</v>
      </c>
      <c r="C43" s="9" t="s">
        <v>84</v>
      </c>
      <c r="D43" s="8">
        <v>11.8</v>
      </c>
      <c r="E43" s="13">
        <v>12</v>
      </c>
      <c r="F43" s="13">
        <v>12</v>
      </c>
      <c r="G43" s="10">
        <v>12.3</v>
      </c>
      <c r="H43" s="13">
        <v>12</v>
      </c>
      <c r="I43" s="10"/>
      <c r="J43" s="10"/>
      <c r="K43" s="10"/>
      <c r="L43" s="10"/>
      <c r="M43" s="11"/>
      <c r="N43" s="11"/>
      <c r="O43" s="11"/>
      <c r="P43" s="29"/>
      <c r="Q43" s="10"/>
      <c r="R43" s="10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  <c r="X43" s="5" t="s">
        <v>116</v>
      </c>
      <c r="Y43" s="5">
        <v>0.2</v>
      </c>
      <c r="Z43" s="5">
        <f t="shared" si="9"/>
        <v>12</v>
      </c>
      <c r="AA43" s="5">
        <f t="shared" si="10"/>
        <v>0</v>
      </c>
      <c r="AB43" s="5">
        <f t="shared" si="11"/>
        <v>7</v>
      </c>
      <c r="AC43" s="5">
        <f t="shared" si="3"/>
        <v>1.4000000000000001</v>
      </c>
      <c r="AD43" s="5">
        <f t="shared" si="4"/>
        <v>60.099999999999994</v>
      </c>
      <c r="AE43" s="5">
        <f t="shared" si="5"/>
        <v>5.1249999999999991</v>
      </c>
      <c r="AF43" s="29">
        <f t="shared" si="6"/>
        <v>12.3</v>
      </c>
      <c r="AG43" s="10" t="str">
        <f t="shared" si="7"/>
        <v>&lt;0.2</v>
      </c>
      <c r="AH43" s="10">
        <f t="shared" si="8"/>
        <v>5.1249999999999991</v>
      </c>
    </row>
    <row r="44" spans="1:34" x14ac:dyDescent="0.15">
      <c r="A44" s="9">
        <v>39</v>
      </c>
      <c r="B44" s="1" t="s">
        <v>37</v>
      </c>
      <c r="C44" s="9" t="s">
        <v>85</v>
      </c>
      <c r="D44" s="8"/>
      <c r="E44" s="10">
        <v>96</v>
      </c>
      <c r="F44" s="10"/>
      <c r="G44" s="10"/>
      <c r="H44" s="10">
        <v>91</v>
      </c>
      <c r="I44" s="10"/>
      <c r="J44" s="10"/>
      <c r="K44" s="10"/>
      <c r="L44" s="10"/>
      <c r="M44" s="10"/>
      <c r="N44" s="10"/>
      <c r="O44" s="11"/>
      <c r="P44" s="29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  <c r="X44" s="5" t="s">
        <v>117</v>
      </c>
      <c r="Y44" s="5">
        <v>1</v>
      </c>
      <c r="Z44" s="5">
        <f t="shared" si="9"/>
        <v>12</v>
      </c>
      <c r="AA44" s="5">
        <f t="shared" si="10"/>
        <v>0</v>
      </c>
      <c r="AB44" s="5">
        <f t="shared" si="11"/>
        <v>10</v>
      </c>
      <c r="AC44" s="5">
        <f t="shared" si="3"/>
        <v>10</v>
      </c>
      <c r="AD44" s="5">
        <f t="shared" si="4"/>
        <v>187</v>
      </c>
      <c r="AE44" s="5">
        <f t="shared" si="5"/>
        <v>16.416666666666668</v>
      </c>
      <c r="AF44" s="29">
        <f t="shared" si="6"/>
        <v>96</v>
      </c>
      <c r="AG44" s="10" t="str">
        <f t="shared" si="7"/>
        <v>&lt;1</v>
      </c>
      <c r="AH44" s="10">
        <f t="shared" si="8"/>
        <v>16.416666666666668</v>
      </c>
    </row>
    <row r="45" spans="1:34" x14ac:dyDescent="0.15">
      <c r="A45" s="9">
        <v>40</v>
      </c>
      <c r="B45" s="1" t="s">
        <v>38</v>
      </c>
      <c r="C45" s="9" t="s">
        <v>86</v>
      </c>
      <c r="D45" s="8"/>
      <c r="E45" s="10">
        <v>210</v>
      </c>
      <c r="F45" s="10"/>
      <c r="G45" s="10"/>
      <c r="H45" s="10">
        <v>221</v>
      </c>
      <c r="I45" s="10"/>
      <c r="J45" s="10"/>
      <c r="K45" s="10"/>
      <c r="L45" s="10"/>
      <c r="M45" s="10"/>
      <c r="N45" s="10"/>
      <c r="O45" s="11"/>
      <c r="P45" s="29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  <c r="X45" s="5" t="s">
        <v>117</v>
      </c>
      <c r="Y45" s="5">
        <v>1</v>
      </c>
      <c r="Z45" s="5">
        <f t="shared" si="9"/>
        <v>12</v>
      </c>
      <c r="AA45" s="5">
        <f t="shared" si="10"/>
        <v>0</v>
      </c>
      <c r="AB45" s="5">
        <f t="shared" si="11"/>
        <v>10</v>
      </c>
      <c r="AC45" s="5">
        <f t="shared" si="3"/>
        <v>10</v>
      </c>
      <c r="AD45" s="5">
        <f t="shared" si="4"/>
        <v>431</v>
      </c>
      <c r="AE45" s="5">
        <f t="shared" si="5"/>
        <v>36.75</v>
      </c>
      <c r="AF45" s="29">
        <f t="shared" si="6"/>
        <v>221</v>
      </c>
      <c r="AG45" s="10" t="str">
        <f t="shared" si="7"/>
        <v>&lt;1</v>
      </c>
      <c r="AH45" s="10">
        <f t="shared" si="8"/>
        <v>36.75</v>
      </c>
    </row>
    <row r="46" spans="1:34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29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  <c r="X46" s="5" t="s">
        <v>118</v>
      </c>
      <c r="Y46" s="5">
        <v>0.02</v>
      </c>
      <c r="Z46" s="5">
        <f t="shared" si="9"/>
        <v>12</v>
      </c>
      <c r="AA46" s="5">
        <f t="shared" si="10"/>
        <v>0</v>
      </c>
      <c r="AB46" s="5">
        <f t="shared" si="11"/>
        <v>12</v>
      </c>
      <c r="AC46" s="5">
        <f t="shared" si="3"/>
        <v>0.24</v>
      </c>
      <c r="AD46" s="5">
        <f t="shared" si="4"/>
        <v>0</v>
      </c>
      <c r="AE46" s="5">
        <f t="shared" si="5"/>
        <v>0.02</v>
      </c>
      <c r="AF46" s="29" t="str">
        <f t="shared" si="6"/>
        <v>&lt;0.02</v>
      </c>
      <c r="AG46" s="10" t="str">
        <f t="shared" si="7"/>
        <v>&lt;0.02</v>
      </c>
      <c r="AH46" s="10" t="str">
        <f t="shared" si="8"/>
        <v>&lt;0.02</v>
      </c>
    </row>
    <row r="47" spans="1:34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29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  <c r="X47" s="5" t="s">
        <v>119</v>
      </c>
      <c r="Y47" s="5">
        <v>9.9999999999999995E-7</v>
      </c>
      <c r="Z47" s="5">
        <f t="shared" si="9"/>
        <v>12</v>
      </c>
      <c r="AA47" s="5">
        <f t="shared" si="10"/>
        <v>0</v>
      </c>
      <c r="AB47" s="5">
        <f t="shared" si="11"/>
        <v>12</v>
      </c>
      <c r="AC47" s="5">
        <f t="shared" si="3"/>
        <v>1.2E-5</v>
      </c>
      <c r="AD47" s="5">
        <f t="shared" si="4"/>
        <v>0</v>
      </c>
      <c r="AE47" s="5">
        <f t="shared" si="5"/>
        <v>9.9999999999999995E-7</v>
      </c>
      <c r="AF47" s="29" t="str">
        <f t="shared" si="6"/>
        <v>&lt;0.000001</v>
      </c>
      <c r="AG47" s="10" t="str">
        <f t="shared" si="7"/>
        <v>&lt;0.000001</v>
      </c>
      <c r="AH47" s="10" t="str">
        <f t="shared" si="8"/>
        <v>&lt;0.000001</v>
      </c>
    </row>
    <row r="48" spans="1:34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29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  <c r="X48" s="5" t="s">
        <v>119</v>
      </c>
      <c r="Y48" s="5">
        <v>9.9999999999999995E-7</v>
      </c>
      <c r="Z48" s="5">
        <f t="shared" si="9"/>
        <v>12</v>
      </c>
      <c r="AA48" s="5">
        <f t="shared" si="10"/>
        <v>0</v>
      </c>
      <c r="AB48" s="5">
        <f t="shared" si="11"/>
        <v>12</v>
      </c>
      <c r="AC48" s="5">
        <f t="shared" si="3"/>
        <v>1.2E-5</v>
      </c>
      <c r="AD48" s="5">
        <f t="shared" si="4"/>
        <v>0</v>
      </c>
      <c r="AE48" s="5">
        <f t="shared" si="5"/>
        <v>9.9999999999999995E-7</v>
      </c>
      <c r="AF48" s="29" t="str">
        <f t="shared" si="6"/>
        <v>&lt;0.000001</v>
      </c>
      <c r="AG48" s="10" t="str">
        <f t="shared" si="7"/>
        <v>&lt;0.000001</v>
      </c>
      <c r="AH48" s="10" t="str">
        <f t="shared" si="8"/>
        <v>&lt;0.000001</v>
      </c>
    </row>
    <row r="49" spans="1:34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29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  <c r="X49" s="5" t="s">
        <v>105</v>
      </c>
      <c r="Y49" s="5">
        <v>2E-3</v>
      </c>
      <c r="Z49" s="5">
        <f t="shared" si="9"/>
        <v>12</v>
      </c>
      <c r="AA49" s="5">
        <f t="shared" si="10"/>
        <v>0</v>
      </c>
      <c r="AB49" s="5">
        <f t="shared" si="11"/>
        <v>12</v>
      </c>
      <c r="AC49" s="5">
        <f t="shared" si="3"/>
        <v>2.4E-2</v>
      </c>
      <c r="AD49" s="5">
        <f t="shared" si="4"/>
        <v>0</v>
      </c>
      <c r="AE49" s="5">
        <f t="shared" si="5"/>
        <v>2E-3</v>
      </c>
      <c r="AF49" s="29" t="str">
        <f t="shared" si="6"/>
        <v>&lt;0.002</v>
      </c>
      <c r="AG49" s="10" t="str">
        <f t="shared" si="7"/>
        <v>&lt;0.002</v>
      </c>
      <c r="AH49" s="10" t="str">
        <f t="shared" si="8"/>
        <v>&lt;0.002</v>
      </c>
    </row>
    <row r="50" spans="1:34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29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  <c r="X50" s="5" t="s">
        <v>120</v>
      </c>
      <c r="Y50" s="5">
        <v>5.0000000000000001E-4</v>
      </c>
      <c r="Z50" s="5">
        <f t="shared" si="9"/>
        <v>12</v>
      </c>
      <c r="AA50" s="5">
        <f t="shared" si="10"/>
        <v>0</v>
      </c>
      <c r="AB50" s="5">
        <f t="shared" si="11"/>
        <v>12</v>
      </c>
      <c r="AC50" s="5">
        <f t="shared" si="3"/>
        <v>6.0000000000000001E-3</v>
      </c>
      <c r="AD50" s="5">
        <f t="shared" si="4"/>
        <v>0</v>
      </c>
      <c r="AE50" s="5">
        <f t="shared" si="5"/>
        <v>5.0000000000000001E-4</v>
      </c>
      <c r="AF50" s="29" t="str">
        <f t="shared" si="6"/>
        <v>&lt;0.0005</v>
      </c>
      <c r="AG50" s="10" t="str">
        <f t="shared" si="7"/>
        <v>&lt;0.0005</v>
      </c>
      <c r="AH50" s="10" t="str">
        <f t="shared" si="8"/>
        <v>&lt;0.0005</v>
      </c>
    </row>
    <row r="51" spans="1:34" x14ac:dyDescent="0.15">
      <c r="A51" s="9">
        <v>46</v>
      </c>
      <c r="B51" s="1" t="s">
        <v>44</v>
      </c>
      <c r="C51" s="9" t="s">
        <v>89</v>
      </c>
      <c r="D51" s="8" t="s">
        <v>134</v>
      </c>
      <c r="E51" s="10" t="s">
        <v>134</v>
      </c>
      <c r="F51" s="10" t="s">
        <v>134</v>
      </c>
      <c r="G51" s="10" t="s">
        <v>134</v>
      </c>
      <c r="H51" s="10" t="s">
        <v>134</v>
      </c>
      <c r="I51" s="10"/>
      <c r="J51" s="10"/>
      <c r="K51" s="10"/>
      <c r="L51" s="10"/>
      <c r="M51" s="10"/>
      <c r="N51" s="10"/>
      <c r="O51" s="11"/>
      <c r="P51" s="29"/>
      <c r="Q51" s="10"/>
      <c r="R51" s="10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  <c r="X51" s="5" t="s">
        <v>121</v>
      </c>
      <c r="Y51" s="5">
        <v>0.3</v>
      </c>
      <c r="Z51" s="5">
        <f t="shared" si="9"/>
        <v>12</v>
      </c>
      <c r="AA51" s="5">
        <f t="shared" si="10"/>
        <v>0</v>
      </c>
      <c r="AB51" s="5">
        <f t="shared" si="11"/>
        <v>12</v>
      </c>
      <c r="AC51" s="5">
        <f t="shared" si="3"/>
        <v>3.5999999999999996</v>
      </c>
      <c r="AD51" s="5">
        <f t="shared" si="4"/>
        <v>0</v>
      </c>
      <c r="AE51" s="5">
        <f t="shared" si="5"/>
        <v>0.3</v>
      </c>
      <c r="AF51" s="29" t="str">
        <f t="shared" si="6"/>
        <v>&lt;0.3</v>
      </c>
      <c r="AG51" s="10" t="str">
        <f t="shared" si="7"/>
        <v>&lt;0.3</v>
      </c>
      <c r="AH51" s="10" t="str">
        <f t="shared" si="8"/>
        <v>&lt;0.3</v>
      </c>
    </row>
    <row r="52" spans="1:34" x14ac:dyDescent="0.15">
      <c r="A52" s="9">
        <v>47</v>
      </c>
      <c r="B52" s="1" t="s">
        <v>45</v>
      </c>
      <c r="C52" s="9" t="s">
        <v>54</v>
      </c>
      <c r="D52" s="10">
        <v>7.5</v>
      </c>
      <c r="E52" s="10">
        <v>7.7</v>
      </c>
      <c r="F52" s="10">
        <v>7.8</v>
      </c>
      <c r="G52" s="10">
        <v>7.8</v>
      </c>
      <c r="H52" s="10">
        <v>7.8</v>
      </c>
      <c r="I52" s="10"/>
      <c r="J52" s="10"/>
      <c r="K52" s="10"/>
      <c r="L52" s="10"/>
      <c r="M52" s="10"/>
      <c r="N52" s="11"/>
      <c r="O52" s="11"/>
      <c r="P52" s="29"/>
      <c r="Q52" s="10"/>
      <c r="R52" s="10"/>
      <c r="U52" s="5">
        <v>5.8</v>
      </c>
      <c r="V52" s="5">
        <v>8.6</v>
      </c>
      <c r="AF52" s="29" t="str">
        <f t="shared" si="6"/>
        <v/>
      </c>
      <c r="AG52" s="10" t="str">
        <f t="shared" si="7"/>
        <v/>
      </c>
      <c r="AH52" s="10" t="str">
        <f t="shared" si="8"/>
        <v/>
      </c>
    </row>
    <row r="53" spans="1:34" x14ac:dyDescent="0.15">
      <c r="A53" s="9">
        <v>48</v>
      </c>
      <c r="B53" s="1" t="s">
        <v>46</v>
      </c>
      <c r="C53" s="9" t="s">
        <v>55</v>
      </c>
      <c r="D53" s="10" t="s">
        <v>135</v>
      </c>
      <c r="E53" s="10" t="s">
        <v>135</v>
      </c>
      <c r="F53" s="10" t="s">
        <v>135</v>
      </c>
      <c r="G53" s="10" t="s">
        <v>135</v>
      </c>
      <c r="H53" s="10" t="s">
        <v>135</v>
      </c>
      <c r="I53" s="10"/>
      <c r="J53" s="10"/>
      <c r="K53" s="10"/>
      <c r="L53" s="10"/>
      <c r="M53" s="10"/>
      <c r="N53" s="10"/>
      <c r="O53" s="11"/>
      <c r="P53" s="29"/>
      <c r="Q53" s="10"/>
      <c r="R53" s="10"/>
      <c r="V53" s="5" t="s">
        <v>95</v>
      </c>
      <c r="AF53" s="29" t="str">
        <f t="shared" si="6"/>
        <v/>
      </c>
      <c r="AG53" s="10" t="str">
        <f t="shared" si="7"/>
        <v/>
      </c>
      <c r="AH53" s="10" t="str">
        <f t="shared" si="8"/>
        <v/>
      </c>
    </row>
    <row r="54" spans="1:34" x14ac:dyDescent="0.15">
      <c r="A54" s="9">
        <v>49</v>
      </c>
      <c r="B54" s="1" t="s">
        <v>47</v>
      </c>
      <c r="C54" s="9" t="s">
        <v>55</v>
      </c>
      <c r="D54" s="10" t="s">
        <v>135</v>
      </c>
      <c r="E54" s="10" t="s">
        <v>135</v>
      </c>
      <c r="F54" s="10" t="s">
        <v>135</v>
      </c>
      <c r="G54" s="10" t="s">
        <v>135</v>
      </c>
      <c r="H54" s="10" t="s">
        <v>135</v>
      </c>
      <c r="I54" s="10"/>
      <c r="J54" s="10"/>
      <c r="K54" s="10"/>
      <c r="L54" s="10"/>
      <c r="M54" s="10"/>
      <c r="N54" s="10"/>
      <c r="O54" s="11"/>
      <c r="P54" s="29"/>
      <c r="Q54" s="10"/>
      <c r="R54" s="10"/>
      <c r="V54" s="5" t="s">
        <v>95</v>
      </c>
      <c r="AF54" s="29" t="str">
        <f t="shared" si="6"/>
        <v/>
      </c>
      <c r="AG54" s="10" t="str">
        <f t="shared" si="7"/>
        <v/>
      </c>
      <c r="AH54" s="10" t="str">
        <f t="shared" si="8"/>
        <v/>
      </c>
    </row>
    <row r="55" spans="1:34" x14ac:dyDescent="0.15">
      <c r="A55" s="9">
        <v>50</v>
      </c>
      <c r="B55" s="1" t="s">
        <v>48</v>
      </c>
      <c r="C55" s="9" t="s">
        <v>56</v>
      </c>
      <c r="D55" s="10" t="s">
        <v>136</v>
      </c>
      <c r="E55" s="10" t="s">
        <v>136</v>
      </c>
      <c r="F55" s="10" t="s">
        <v>136</v>
      </c>
      <c r="G55" s="10" t="s">
        <v>136</v>
      </c>
      <c r="H55" s="10" t="s">
        <v>136</v>
      </c>
      <c r="I55" s="10"/>
      <c r="J55" s="10"/>
      <c r="K55" s="10"/>
      <c r="L55" s="10"/>
      <c r="M55" s="10"/>
      <c r="N55" s="10"/>
      <c r="O55" s="11"/>
      <c r="P55" s="29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  <c r="X55" s="5" t="s">
        <v>122</v>
      </c>
      <c r="Y55" s="5">
        <v>0.5</v>
      </c>
      <c r="Z55" s="5">
        <f t="shared" si="9"/>
        <v>12</v>
      </c>
      <c r="AA55" s="5">
        <f t="shared" si="10"/>
        <v>0</v>
      </c>
      <c r="AB55" s="5">
        <f t="shared" si="11"/>
        <v>12</v>
      </c>
      <c r="AC55" s="5">
        <f t="shared" si="3"/>
        <v>6</v>
      </c>
      <c r="AD55" s="5">
        <f t="shared" si="4"/>
        <v>0</v>
      </c>
      <c r="AE55" s="5">
        <f t="shared" si="5"/>
        <v>0.5</v>
      </c>
      <c r="AF55" s="29" t="str">
        <f t="shared" si="6"/>
        <v>&lt;0.5</v>
      </c>
      <c r="AG55" s="10" t="str">
        <f t="shared" si="7"/>
        <v>&lt;0.5</v>
      </c>
      <c r="AH55" s="10" t="str">
        <f t="shared" si="8"/>
        <v>&lt;0.5</v>
      </c>
    </row>
    <row r="56" spans="1:34" x14ac:dyDescent="0.15">
      <c r="A56" s="14">
        <v>51</v>
      </c>
      <c r="B56" s="2" t="s">
        <v>49</v>
      </c>
      <c r="C56" s="14" t="s">
        <v>57</v>
      </c>
      <c r="D56" s="15">
        <v>0.1</v>
      </c>
      <c r="E56" s="15" t="s">
        <v>138</v>
      </c>
      <c r="F56" s="15" t="s">
        <v>138</v>
      </c>
      <c r="G56" s="15" t="s">
        <v>138</v>
      </c>
      <c r="H56" s="15" t="s">
        <v>138</v>
      </c>
      <c r="I56" s="15"/>
      <c r="J56" s="15"/>
      <c r="K56" s="15"/>
      <c r="L56" s="15"/>
      <c r="M56" s="15"/>
      <c r="N56" s="15"/>
      <c r="O56" s="16"/>
      <c r="P56" s="17"/>
      <c r="Q56" s="15"/>
      <c r="R56" s="15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  <c r="X56" s="5" t="s">
        <v>108</v>
      </c>
      <c r="Y56" s="5">
        <v>0.1</v>
      </c>
      <c r="Z56" s="5">
        <f t="shared" si="9"/>
        <v>12</v>
      </c>
      <c r="AA56" s="5">
        <f t="shared" si="10"/>
        <v>0</v>
      </c>
      <c r="AB56" s="5">
        <f t="shared" si="11"/>
        <v>11</v>
      </c>
      <c r="AC56" s="5">
        <f t="shared" si="3"/>
        <v>1.1000000000000001</v>
      </c>
      <c r="AD56" s="5">
        <f t="shared" si="4"/>
        <v>0.1</v>
      </c>
      <c r="AE56" s="5">
        <f t="shared" si="5"/>
        <v>0.10000000000000002</v>
      </c>
      <c r="AF56" s="17">
        <f t="shared" si="6"/>
        <v>0.1</v>
      </c>
      <c r="AG56" s="15" t="str">
        <f t="shared" si="7"/>
        <v>&lt;0.1</v>
      </c>
      <c r="AH56" s="15">
        <f t="shared" si="8"/>
        <v>0.10000000000000002</v>
      </c>
    </row>
    <row r="57" spans="1:34" x14ac:dyDescent="0.15">
      <c r="A57" s="5" t="s">
        <v>61</v>
      </c>
      <c r="B57" s="22" t="s">
        <v>62</v>
      </c>
      <c r="P57" s="39"/>
      <c r="AF57" s="39"/>
    </row>
    <row r="58" spans="1:34" x14ac:dyDescent="0.15">
      <c r="A58" s="18"/>
      <c r="B58" s="18" t="s">
        <v>59</v>
      </c>
      <c r="C58" s="18"/>
      <c r="D58" s="19">
        <v>16.8</v>
      </c>
      <c r="E58" s="19">
        <v>18.5</v>
      </c>
      <c r="F58" s="19">
        <v>27.3</v>
      </c>
      <c r="G58" s="19">
        <v>29.3</v>
      </c>
      <c r="H58" s="19">
        <v>25</v>
      </c>
      <c r="I58" s="19"/>
      <c r="J58" s="19"/>
      <c r="K58" s="19"/>
      <c r="L58" s="19"/>
      <c r="M58" s="19"/>
      <c r="N58" s="19"/>
      <c r="O58" s="19"/>
      <c r="P58" s="31"/>
      <c r="Q58" s="19"/>
      <c r="R58" s="19"/>
      <c r="AF58" s="31">
        <f>MAX(D58:O58)</f>
        <v>29.3</v>
      </c>
      <c r="AG58" s="19">
        <f>MIN(D58:O58)</f>
        <v>16.8</v>
      </c>
      <c r="AH58" s="19">
        <f>AVERAGE(D58:O58)</f>
        <v>23.38</v>
      </c>
    </row>
    <row r="59" spans="1:34" x14ac:dyDescent="0.15">
      <c r="A59" s="20"/>
      <c r="B59" s="20" t="s">
        <v>60</v>
      </c>
      <c r="C59" s="20"/>
      <c r="D59" s="13">
        <v>15</v>
      </c>
      <c r="E59" s="13">
        <v>16</v>
      </c>
      <c r="F59" s="13">
        <v>18</v>
      </c>
      <c r="G59" s="13">
        <v>19</v>
      </c>
      <c r="H59" s="13">
        <v>20.5</v>
      </c>
      <c r="I59" s="13"/>
      <c r="J59" s="13"/>
      <c r="K59" s="13"/>
      <c r="L59" s="13"/>
      <c r="M59" s="13"/>
      <c r="N59" s="13"/>
      <c r="O59" s="13"/>
      <c r="P59" s="32"/>
      <c r="Q59" s="13"/>
      <c r="R59" s="13"/>
      <c r="AF59" s="32">
        <f>MAX(D59:O59)</f>
        <v>20.5</v>
      </c>
      <c r="AG59" s="13">
        <f>MIN(D59:O59)</f>
        <v>15</v>
      </c>
      <c r="AH59" s="13">
        <f>AVERAGE(D59:O59)</f>
        <v>17.7</v>
      </c>
    </row>
    <row r="60" spans="1:34" x14ac:dyDescent="0.15">
      <c r="A60" s="21"/>
      <c r="B60" s="21" t="s">
        <v>90</v>
      </c>
      <c r="C60" s="21"/>
      <c r="D60" s="28">
        <v>0.18</v>
      </c>
      <c r="E60" s="28">
        <v>0.2</v>
      </c>
      <c r="F60" s="28">
        <v>0.14000000000000001</v>
      </c>
      <c r="G60" s="28">
        <v>0.16</v>
      </c>
      <c r="H60" s="28">
        <v>0.14000000000000001</v>
      </c>
      <c r="I60" s="28"/>
      <c r="J60" s="28"/>
      <c r="K60" s="28"/>
      <c r="L60" s="28"/>
      <c r="M60" s="28"/>
      <c r="N60" s="28"/>
      <c r="O60" s="28"/>
      <c r="P60" s="40"/>
      <c r="Q60" s="38"/>
      <c r="R60" s="38"/>
      <c r="AF60" s="40">
        <f>MAX(D60:O60)</f>
        <v>0.2</v>
      </c>
      <c r="AG60" s="38">
        <f>MIN(D60:O60)</f>
        <v>0.14000000000000001</v>
      </c>
      <c r="AH60" s="38">
        <f>AVERAGE(D60:O60)</f>
        <v>0.16400000000000001</v>
      </c>
    </row>
  </sheetData>
  <mergeCells count="3">
    <mergeCell ref="A1:R1"/>
    <mergeCell ref="AF2:AH3"/>
    <mergeCell ref="A4:C4"/>
  </mergeCells>
  <phoneticPr fontId="10"/>
  <conditionalFormatting sqref="D6:O7">
    <cfRule type="cellIs" dxfId="1826" priority="69" operator="equal">
      <formula>$W$6</formula>
    </cfRule>
  </conditionalFormatting>
  <conditionalFormatting sqref="D7:O7">
    <cfRule type="cellIs" dxfId="1825" priority="260" stopIfTrue="1" operator="equal">
      <formula>$V$7</formula>
    </cfRule>
  </conditionalFormatting>
  <conditionalFormatting sqref="D8:O8">
    <cfRule type="cellIs" dxfId="1824" priority="67" stopIfTrue="1" operator="greaterThan">
      <formula>$S$8</formula>
    </cfRule>
    <cfRule type="cellIs" dxfId="1823" priority="66" stopIfTrue="1" operator="greaterThan">
      <formula>$T$8</formula>
    </cfRule>
    <cfRule type="cellIs" dxfId="1822" priority="65" stopIfTrue="1" operator="greaterThan">
      <formula>$U$8</formula>
    </cfRule>
    <cfRule type="cellIs" dxfId="1821" priority="64" stopIfTrue="1" operator="greaterThan">
      <formula>$V$8</formula>
    </cfRule>
  </conditionalFormatting>
  <conditionalFormatting sqref="D8:O56">
    <cfRule type="cellIs" dxfId="1820" priority="63" stopIfTrue="1" operator="equal">
      <formula>$W$6</formula>
    </cfRule>
  </conditionalFormatting>
  <conditionalFormatting sqref="D6:R6 AF6:AH6">
    <cfRule type="cellIs" dxfId="1819" priority="264" stopIfTrue="1" operator="greaterThan">
      <formula>$S$6</formula>
    </cfRule>
    <cfRule type="cellIs" dxfId="1818" priority="263" stopIfTrue="1" operator="greaterThan">
      <formula>$T$6</formula>
    </cfRule>
    <cfRule type="cellIs" dxfId="1817" priority="262" stopIfTrue="1" operator="greaterThan">
      <formula>$U$6</formula>
    </cfRule>
    <cfRule type="cellIs" dxfId="1816" priority="261" stopIfTrue="1" operator="greaterThan">
      <formula>$V$6</formula>
    </cfRule>
  </conditionalFormatting>
  <conditionalFormatting sqref="D9:R9 AF9:AH9">
    <cfRule type="cellIs" dxfId="1815" priority="253" stopIfTrue="1" operator="greaterThan">
      <formula>$U$9</formula>
    </cfRule>
    <cfRule type="cellIs" dxfId="1814" priority="255" stopIfTrue="1" operator="greaterThan">
      <formula>$S$9</formula>
    </cfRule>
    <cfRule type="cellIs" dxfId="1813" priority="254" stopIfTrue="1" operator="greaterThan">
      <formula>$T$9</formula>
    </cfRule>
  </conditionalFormatting>
  <conditionalFormatting sqref="D10:R10 AF10:AH10">
    <cfRule type="cellIs" dxfId="1812" priority="251" stopIfTrue="1" operator="greaterThan">
      <formula>$S$10</formula>
    </cfRule>
    <cfRule type="cellIs" dxfId="1811" priority="250" stopIfTrue="1" operator="greaterThan">
      <formula>$T$10</formula>
    </cfRule>
    <cfRule type="cellIs" dxfId="1810" priority="249" stopIfTrue="1" operator="greaterThan">
      <formula>$U$10</formula>
    </cfRule>
  </conditionalFormatting>
  <conditionalFormatting sqref="D11:R11 AF11:AH11">
    <cfRule type="cellIs" dxfId="1809" priority="247" stopIfTrue="1" operator="greaterThan">
      <formula>$S$11</formula>
    </cfRule>
    <cfRule type="cellIs" dxfId="1808" priority="246" stopIfTrue="1" operator="greaterThan">
      <formula>$T$11</formula>
    </cfRule>
    <cfRule type="cellIs" dxfId="1807" priority="245" stopIfTrue="1" operator="greaterThan">
      <formula>$U$11</formula>
    </cfRule>
  </conditionalFormatting>
  <conditionalFormatting sqref="D12:R12 AF12:AH12">
    <cfRule type="cellIs" dxfId="1806" priority="241" stopIfTrue="1" operator="greaterThan">
      <formula>$U$12</formula>
    </cfRule>
    <cfRule type="cellIs" dxfId="1805" priority="242" stopIfTrue="1" operator="greaterThan">
      <formula>$T$12</formula>
    </cfRule>
    <cfRule type="cellIs" dxfId="1804" priority="243" stopIfTrue="1" operator="greaterThan">
      <formula>$S$12</formula>
    </cfRule>
  </conditionalFormatting>
  <conditionalFormatting sqref="D13:R13 AF13:AH13">
    <cfRule type="cellIs" dxfId="1803" priority="238" stopIfTrue="1" operator="greaterThan">
      <formula>$T$13</formula>
    </cfRule>
    <cfRule type="cellIs" dxfId="1802" priority="239" stopIfTrue="1" operator="greaterThan">
      <formula>$S$13</formula>
    </cfRule>
    <cfRule type="cellIs" dxfId="1801" priority="237" stopIfTrue="1" operator="greaterThan">
      <formula>$U$13</formula>
    </cfRule>
  </conditionalFormatting>
  <conditionalFormatting sqref="D14:R14 AF14:AH14">
    <cfRule type="cellIs" dxfId="1800" priority="233" stopIfTrue="1" operator="greaterThan">
      <formula>$U$14</formula>
    </cfRule>
    <cfRule type="cellIs" dxfId="1799" priority="234" stopIfTrue="1" operator="greaterThan">
      <formula>$T$14</formula>
    </cfRule>
    <cfRule type="cellIs" dxfId="1798" priority="235" stopIfTrue="1" operator="greaterThan">
      <formula>$S$14</formula>
    </cfRule>
  </conditionalFormatting>
  <conditionalFormatting sqref="D15:R15 AF15:AH15">
    <cfRule type="cellIs" dxfId="1797" priority="231" stopIfTrue="1" operator="greaterThan">
      <formula>$S$15</formula>
    </cfRule>
    <cfRule type="cellIs" dxfId="1796" priority="229" stopIfTrue="1" operator="greaterThan">
      <formula>$U$15</formula>
    </cfRule>
    <cfRule type="cellIs" dxfId="1795" priority="230" stopIfTrue="1" operator="greaterThan">
      <formula>$T$15</formula>
    </cfRule>
  </conditionalFormatting>
  <conditionalFormatting sqref="D16:R16 AF16:AH16">
    <cfRule type="cellIs" dxfId="1794" priority="54" operator="equal">
      <formula>$X$16</formula>
    </cfRule>
    <cfRule type="cellIs" dxfId="1793" priority="225" stopIfTrue="1" operator="greaterThan">
      <formula>$U$16</formula>
    </cfRule>
    <cfRule type="cellIs" dxfId="1792" priority="226" stopIfTrue="1" operator="greaterThan">
      <formula>$T$16</formula>
    </cfRule>
    <cfRule type="cellIs" dxfId="1791" priority="227" stopIfTrue="1" operator="greaterThan">
      <formula>$S$16</formula>
    </cfRule>
  </conditionalFormatting>
  <conditionalFormatting sqref="D17:R17 AF17:AH17">
    <cfRule type="cellIs" dxfId="1790" priority="223" stopIfTrue="1" operator="greaterThan">
      <formula>$S$17</formula>
    </cfRule>
    <cfRule type="cellIs" dxfId="1789" priority="53" operator="equal">
      <formula>$X$17</formula>
    </cfRule>
    <cfRule type="cellIs" dxfId="1788" priority="222" stopIfTrue="1" operator="greaterThan">
      <formula>$T$17</formula>
    </cfRule>
    <cfRule type="cellIs" dxfId="1787" priority="221" stopIfTrue="1" operator="greaterThan">
      <formula>$U$17</formula>
    </cfRule>
  </conditionalFormatting>
  <conditionalFormatting sqref="D18:R18 AF18:AH18">
    <cfRule type="cellIs" dxfId="1786" priority="217" stopIfTrue="1" operator="greaterThan">
      <formula>$U$18</formula>
    </cfRule>
    <cfRule type="cellIs" dxfId="1785" priority="218" stopIfTrue="1" operator="greaterThan">
      <formula>$T$18</formula>
    </cfRule>
    <cfRule type="cellIs" dxfId="1784" priority="219" stopIfTrue="1" operator="greaterThan">
      <formula>$S$18</formula>
    </cfRule>
    <cfRule type="cellIs" dxfId="1783" priority="52" operator="equal">
      <formula>$X$18</formula>
    </cfRule>
  </conditionalFormatting>
  <conditionalFormatting sqref="D19:R19 AF19:AH19">
    <cfRule type="cellIs" dxfId="1782" priority="214" stopIfTrue="1" operator="greaterThan">
      <formula>$T$19</formula>
    </cfRule>
    <cfRule type="cellIs" dxfId="1781" priority="215" stopIfTrue="1" operator="greaterThan">
      <formula>$S$19</formula>
    </cfRule>
    <cfRule type="cellIs" dxfId="1780" priority="51" operator="equal">
      <formula>$X$19</formula>
    </cfRule>
    <cfRule type="cellIs" dxfId="1779" priority="213" stopIfTrue="1" operator="greaterThan">
      <formula>$U$19</formula>
    </cfRule>
  </conditionalFormatting>
  <conditionalFormatting sqref="D20:R20 AF20:AH20">
    <cfRule type="cellIs" dxfId="1778" priority="209" stopIfTrue="1" operator="greaterThan">
      <formula>$U$20</formula>
    </cfRule>
    <cfRule type="cellIs" dxfId="1777" priority="50" operator="equal">
      <formula>$X$20</formula>
    </cfRule>
    <cfRule type="cellIs" dxfId="1776" priority="211" stopIfTrue="1" operator="greaterThan">
      <formula>$S$20</formula>
    </cfRule>
    <cfRule type="cellIs" dxfId="1775" priority="210" stopIfTrue="1" operator="greaterThan">
      <formula>$T$20</formula>
    </cfRule>
  </conditionalFormatting>
  <conditionalFormatting sqref="D21:R21 AF21:AH21">
    <cfRule type="cellIs" dxfId="1774" priority="205" stopIfTrue="1" operator="greaterThan">
      <formula>$U$21</formula>
    </cfRule>
    <cfRule type="cellIs" dxfId="1773" priority="206" stopIfTrue="1" operator="greaterThan">
      <formula>$T$21</formula>
    </cfRule>
    <cfRule type="cellIs" dxfId="1772" priority="207" stopIfTrue="1" operator="greaterThan">
      <formula>$S$21</formula>
    </cfRule>
    <cfRule type="cellIs" dxfId="1771" priority="49" operator="equal">
      <formula>$X$21</formula>
    </cfRule>
  </conditionalFormatting>
  <conditionalFormatting sqref="D22:R22 AF22:AH22">
    <cfRule type="cellIs" dxfId="1770" priority="201" stopIfTrue="1" operator="greaterThan">
      <formula>$U$22</formula>
    </cfRule>
    <cfRule type="cellIs" dxfId="1769" priority="202" stopIfTrue="1" operator="greaterThan">
      <formula>$T$22</formula>
    </cfRule>
    <cfRule type="cellIs" dxfId="1768" priority="203" stopIfTrue="1" operator="greaterThan">
      <formula>$S$22</formula>
    </cfRule>
    <cfRule type="cellIs" dxfId="1767" priority="48" operator="equal">
      <formula>$X$22</formula>
    </cfRule>
  </conditionalFormatting>
  <conditionalFormatting sqref="D23:R23 AF23:AH23">
    <cfRule type="cellIs" dxfId="1766" priority="197" stopIfTrue="1" operator="greaterThan">
      <formula>$U$23</formula>
    </cfRule>
    <cfRule type="cellIs" dxfId="1765" priority="199" stopIfTrue="1" operator="greaterThan">
      <formula>$S$23</formula>
    </cfRule>
    <cfRule type="cellIs" dxfId="1764" priority="198" stopIfTrue="1" operator="greaterThan">
      <formula>$T$23</formula>
    </cfRule>
    <cfRule type="cellIs" dxfId="1763" priority="47" operator="equal">
      <formula>$X$23</formula>
    </cfRule>
  </conditionalFormatting>
  <conditionalFormatting sqref="D24:R24 AF24:AH24">
    <cfRule type="cellIs" dxfId="1762" priority="193" stopIfTrue="1" operator="greaterThan">
      <formula>$U$24</formula>
    </cfRule>
    <cfRule type="cellIs" dxfId="1761" priority="194" stopIfTrue="1" operator="greaterThan">
      <formula>$T$24</formula>
    </cfRule>
    <cfRule type="cellIs" dxfId="1760" priority="195" stopIfTrue="1" operator="greaterThan">
      <formula>$S$24</formula>
    </cfRule>
    <cfRule type="cellIs" dxfId="1759" priority="46" operator="equal">
      <formula>$X$24</formula>
    </cfRule>
  </conditionalFormatting>
  <conditionalFormatting sqref="D25:R25 AF25:AH25">
    <cfRule type="cellIs" dxfId="1758" priority="190" stopIfTrue="1" operator="greaterThan">
      <formula>$T$25</formula>
    </cfRule>
    <cfRule type="cellIs" dxfId="1757" priority="191" stopIfTrue="1" operator="greaterThan">
      <formula>$S$25</formula>
    </cfRule>
    <cfRule type="cellIs" dxfId="1756" priority="189" stopIfTrue="1" operator="greaterThan">
      <formula>$U$25</formula>
    </cfRule>
    <cfRule type="cellIs" dxfId="1755" priority="45" operator="equal">
      <formula>$X$25</formula>
    </cfRule>
  </conditionalFormatting>
  <conditionalFormatting sqref="D26:R26 AF26:AH26">
    <cfRule type="cellIs" dxfId="1754" priority="44" operator="equal">
      <formula>$X$26</formula>
    </cfRule>
    <cfRule type="cellIs" dxfId="1753" priority="185" stopIfTrue="1" operator="greaterThan">
      <formula>$U$26</formula>
    </cfRule>
    <cfRule type="cellIs" dxfId="1752" priority="186" stopIfTrue="1" operator="greaterThan">
      <formula>$T$26</formula>
    </cfRule>
    <cfRule type="cellIs" dxfId="1751" priority="187" stopIfTrue="1" operator="greaterThan">
      <formula>$S$26</formula>
    </cfRule>
  </conditionalFormatting>
  <conditionalFormatting sqref="D27:R27 AF27:AH27">
    <cfRule type="cellIs" dxfId="1750" priority="181" stopIfTrue="1" operator="greaterThan">
      <formula>$U$27</formula>
    </cfRule>
    <cfRule type="cellIs" dxfId="1749" priority="182" stopIfTrue="1" operator="greaterThan">
      <formula>$T$27</formula>
    </cfRule>
    <cfRule type="cellIs" dxfId="1748" priority="183" stopIfTrue="1" operator="greaterThan">
      <formula>$S$27</formula>
    </cfRule>
    <cfRule type="cellIs" dxfId="1747" priority="43" operator="equal">
      <formula>$X$27</formula>
    </cfRule>
  </conditionalFormatting>
  <conditionalFormatting sqref="D28:R28 AF28:AH28">
    <cfRule type="cellIs" dxfId="1746" priority="177" stopIfTrue="1" operator="greaterThan">
      <formula>$U$28</formula>
    </cfRule>
    <cfRule type="cellIs" dxfId="1745" priority="179" stopIfTrue="1" operator="greaterThan">
      <formula>$S$28</formula>
    </cfRule>
    <cfRule type="cellIs" dxfId="1744" priority="42" operator="equal">
      <formula>$X$28</formula>
    </cfRule>
    <cfRule type="cellIs" dxfId="1743" priority="178" stopIfTrue="1" operator="greaterThan">
      <formula>$T$28</formula>
    </cfRule>
  </conditionalFormatting>
  <conditionalFormatting sqref="D29:R29 AF29:AH29">
    <cfRule type="cellIs" dxfId="1742" priority="174" stopIfTrue="1" operator="greaterThan">
      <formula>$T$29</formula>
    </cfRule>
    <cfRule type="cellIs" dxfId="1741" priority="173" stopIfTrue="1" operator="greaterThan">
      <formula>$U$29</formula>
    </cfRule>
    <cfRule type="cellIs" dxfId="1740" priority="175" stopIfTrue="1" operator="greaterThan">
      <formula>$S$29</formula>
    </cfRule>
    <cfRule type="cellIs" dxfId="1739" priority="41" operator="equal">
      <formula>$X$29</formula>
    </cfRule>
  </conditionalFormatting>
  <conditionalFormatting sqref="D30:R30 AF30:AH30">
    <cfRule type="cellIs" dxfId="1738" priority="40" operator="equal">
      <formula>$X$30</formula>
    </cfRule>
    <cfRule type="cellIs" dxfId="1737" priority="169" stopIfTrue="1" operator="greaterThan">
      <formula>$U$30</formula>
    </cfRule>
    <cfRule type="cellIs" dxfId="1736" priority="170" stopIfTrue="1" operator="greaterThan">
      <formula>$T$30</formula>
    </cfRule>
    <cfRule type="cellIs" dxfId="1735" priority="171" stopIfTrue="1" operator="greaterThan">
      <formula>$S$30</formula>
    </cfRule>
  </conditionalFormatting>
  <conditionalFormatting sqref="D31:R31 AF31:AH31">
    <cfRule type="cellIs" dxfId="1734" priority="39" operator="equal">
      <formula>$X$31</formula>
    </cfRule>
    <cfRule type="cellIs" dxfId="1733" priority="167" stopIfTrue="1" operator="greaterThan">
      <formula>$S$31</formula>
    </cfRule>
    <cfRule type="cellIs" dxfId="1732" priority="166" stopIfTrue="1" operator="greaterThan">
      <formula>$T$31</formula>
    </cfRule>
    <cfRule type="cellIs" dxfId="1731" priority="165" stopIfTrue="1" operator="greaterThan">
      <formula>$U$31</formula>
    </cfRule>
  </conditionalFormatting>
  <conditionalFormatting sqref="D32:R32 AF32:AH32">
    <cfRule type="cellIs" dxfId="1730" priority="38" operator="equal">
      <formula>$X$32</formula>
    </cfRule>
    <cfRule type="cellIs" dxfId="1729" priority="162" stopIfTrue="1" operator="greaterThan">
      <formula>$T$32</formula>
    </cfRule>
    <cfRule type="cellIs" dxfId="1728" priority="161" stopIfTrue="1" operator="greaterThan">
      <formula>$U$32</formula>
    </cfRule>
    <cfRule type="cellIs" dxfId="1727" priority="163" stopIfTrue="1" operator="greaterThan">
      <formula>$S$32</formula>
    </cfRule>
  </conditionalFormatting>
  <conditionalFormatting sqref="D33:R33 AF33:AH33">
    <cfRule type="cellIs" dxfId="1726" priority="37" operator="equal">
      <formula>$X$33</formula>
    </cfRule>
    <cfRule type="cellIs" dxfId="1725" priority="157" stopIfTrue="1" operator="greaterThan">
      <formula>$U$33</formula>
    </cfRule>
    <cfRule type="cellIs" dxfId="1724" priority="159" stopIfTrue="1" operator="greaterThan">
      <formula>$S$33</formula>
    </cfRule>
    <cfRule type="cellIs" dxfId="1723" priority="158" stopIfTrue="1" operator="greaterThan">
      <formula>$T$33</formula>
    </cfRule>
  </conditionalFormatting>
  <conditionalFormatting sqref="D34:R34 AF34:AH34">
    <cfRule type="cellIs" dxfId="1722" priority="36" operator="equal">
      <formula>$X$34</formula>
    </cfRule>
    <cfRule type="cellIs" dxfId="1721" priority="155" stopIfTrue="1" operator="greaterThan">
      <formula>$S$34</formula>
    </cfRule>
    <cfRule type="cellIs" dxfId="1720" priority="154" stopIfTrue="1" operator="greaterThan">
      <formula>$T$34</formula>
    </cfRule>
    <cfRule type="cellIs" dxfId="1719" priority="153" stopIfTrue="1" operator="greaterThan">
      <formula>$U$34</formula>
    </cfRule>
  </conditionalFormatting>
  <conditionalFormatting sqref="D35:R35 AF35:AH35">
    <cfRule type="cellIs" dxfId="1718" priority="35" operator="equal">
      <formula>$X$35</formula>
    </cfRule>
    <cfRule type="cellIs" dxfId="1717" priority="151" stopIfTrue="1" operator="greaterThan">
      <formula>$S$35</formula>
    </cfRule>
    <cfRule type="cellIs" dxfId="1716" priority="150" stopIfTrue="1" operator="greaterThan">
      <formula>$T$35</formula>
    </cfRule>
    <cfRule type="cellIs" dxfId="1715" priority="149" stopIfTrue="1" operator="greaterThan">
      <formula>$U$35</formula>
    </cfRule>
  </conditionalFormatting>
  <conditionalFormatting sqref="D36:R36 AF36:AH36">
    <cfRule type="cellIs" dxfId="1714" priority="34" operator="equal">
      <formula>$X$36</formula>
    </cfRule>
    <cfRule type="cellIs" dxfId="1713" priority="145" stopIfTrue="1" operator="greaterThan">
      <formula>$U$36</formula>
    </cfRule>
    <cfRule type="cellIs" dxfId="1712" priority="146" stopIfTrue="1" operator="greaterThan">
      <formula>$T$36</formula>
    </cfRule>
    <cfRule type="cellIs" dxfId="1711" priority="147" stopIfTrue="1" operator="greaterThan">
      <formula>$S$36</formula>
    </cfRule>
  </conditionalFormatting>
  <conditionalFormatting sqref="D37:R37 AF37:AH37">
    <cfRule type="cellIs" dxfId="1710" priority="143" stopIfTrue="1" operator="greaterThan">
      <formula>$S$37</formula>
    </cfRule>
    <cfRule type="cellIs" dxfId="1709" priority="33" operator="equal">
      <formula>$X$37</formula>
    </cfRule>
    <cfRule type="cellIs" dxfId="1708" priority="141" stopIfTrue="1" operator="greaterThan">
      <formula>$U$37</formula>
    </cfRule>
    <cfRule type="cellIs" dxfId="1707" priority="142" stopIfTrue="1" operator="greaterThan">
      <formula>$T$37</formula>
    </cfRule>
  </conditionalFormatting>
  <conditionalFormatting sqref="D38:R38 AF38:AH38">
    <cfRule type="cellIs" dxfId="1706" priority="138" stopIfTrue="1" operator="greaterThan">
      <formula>$T$38</formula>
    </cfRule>
    <cfRule type="cellIs" dxfId="1705" priority="139" stopIfTrue="1" operator="greaterThan">
      <formula>$S$38</formula>
    </cfRule>
    <cfRule type="cellIs" dxfId="1704" priority="137" stopIfTrue="1" operator="greaterThan">
      <formula>$U$38</formula>
    </cfRule>
    <cfRule type="cellIs" dxfId="1703" priority="32" operator="equal">
      <formula>$X$38</formula>
    </cfRule>
  </conditionalFormatting>
  <conditionalFormatting sqref="D39:R39 AF39:AH39">
    <cfRule type="cellIs" dxfId="1702" priority="133" stopIfTrue="1" operator="greaterThan">
      <formula>$U$39</formula>
    </cfRule>
    <cfRule type="cellIs" dxfId="1701" priority="134" stopIfTrue="1" operator="greaterThan">
      <formula>$T$39</formula>
    </cfRule>
    <cfRule type="cellIs" dxfId="1700" priority="31" operator="equal">
      <formula>$X$39</formula>
    </cfRule>
    <cfRule type="cellIs" dxfId="1699" priority="135" stopIfTrue="1" operator="greaterThan">
      <formula>$S$39</formula>
    </cfRule>
  </conditionalFormatting>
  <conditionalFormatting sqref="D40:R40 AF40:AH40">
    <cfRule type="cellIs" dxfId="1698" priority="129" stopIfTrue="1" operator="greaterThan">
      <formula>$U$40</formula>
    </cfRule>
    <cfRule type="cellIs" dxfId="1697" priority="30" operator="equal">
      <formula>$X$40</formula>
    </cfRule>
    <cfRule type="cellIs" dxfId="1696" priority="130" stopIfTrue="1" operator="greaterThan">
      <formula>$T$40</formula>
    </cfRule>
    <cfRule type="cellIs" dxfId="1695" priority="131" stopIfTrue="1" operator="greaterThan">
      <formula>$S$40</formula>
    </cfRule>
  </conditionalFormatting>
  <conditionalFormatting sqref="D41:R41 AF41:AH41">
    <cfRule type="cellIs" dxfId="1694" priority="29" operator="equal">
      <formula>$X$41</formula>
    </cfRule>
    <cfRule type="cellIs" dxfId="1693" priority="125" stopIfTrue="1" operator="greaterThan">
      <formula>$U$41</formula>
    </cfRule>
    <cfRule type="cellIs" dxfId="1692" priority="126" stopIfTrue="1" operator="greaterThan">
      <formula>$T$41</formula>
    </cfRule>
    <cfRule type="cellIs" dxfId="1691" priority="127" stopIfTrue="1" operator="greaterThan">
      <formula>$S$41</formula>
    </cfRule>
  </conditionalFormatting>
  <conditionalFormatting sqref="D42:R42 AF42:AH42">
    <cfRule type="cellIs" dxfId="1690" priority="123" stopIfTrue="1" operator="greaterThan">
      <formula>$S$42</formula>
    </cfRule>
    <cfRule type="cellIs" dxfId="1689" priority="121" stopIfTrue="1" operator="greaterThan">
      <formula>$U$42</formula>
    </cfRule>
    <cfRule type="cellIs" dxfId="1688" priority="122" stopIfTrue="1" operator="greaterThan">
      <formula>$T$42</formula>
    </cfRule>
    <cfRule type="cellIs" dxfId="1687" priority="28" operator="equal">
      <formula>$X$42</formula>
    </cfRule>
  </conditionalFormatting>
  <conditionalFormatting sqref="D43:R43 AF43:AH43">
    <cfRule type="cellIs" dxfId="1686" priority="118" stopIfTrue="1" operator="greaterThan">
      <formula>$T$43</formula>
    </cfRule>
    <cfRule type="cellIs" dxfId="1685" priority="117" stopIfTrue="1" operator="greaterThan">
      <formula>$U$43</formula>
    </cfRule>
    <cfRule type="cellIs" dxfId="1684" priority="27" operator="equal">
      <formula>$X$43</formula>
    </cfRule>
    <cfRule type="cellIs" dxfId="1683" priority="119" stopIfTrue="1" operator="greaterThan">
      <formula>$S$43</formula>
    </cfRule>
  </conditionalFormatting>
  <conditionalFormatting sqref="D44:R44 AF44:AH44">
    <cfRule type="cellIs" dxfId="1682" priority="115" stopIfTrue="1" operator="greaterThan">
      <formula>$S$44</formula>
    </cfRule>
    <cfRule type="cellIs" dxfId="1681" priority="113" stopIfTrue="1" operator="greaterThan">
      <formula>$U$44</formula>
    </cfRule>
    <cfRule type="cellIs" dxfId="1680" priority="114" stopIfTrue="1" operator="greaterThan">
      <formula>$T$44</formula>
    </cfRule>
    <cfRule type="cellIs" dxfId="1679" priority="26" operator="equal">
      <formula>$X$44</formula>
    </cfRule>
  </conditionalFormatting>
  <conditionalFormatting sqref="D45:R45 AF45:AH45">
    <cfRule type="cellIs" dxfId="1678" priority="25" operator="equal">
      <formula>$X$45</formula>
    </cfRule>
    <cfRule type="cellIs" dxfId="1677" priority="109" stopIfTrue="1" operator="greaterThan">
      <formula>$U$45</formula>
    </cfRule>
    <cfRule type="cellIs" dxfId="1676" priority="110" stopIfTrue="1" operator="greaterThan">
      <formula>$T$45</formula>
    </cfRule>
    <cfRule type="cellIs" dxfId="1675" priority="111" stopIfTrue="1" operator="greaterThan">
      <formula>$S$45</formula>
    </cfRule>
  </conditionalFormatting>
  <conditionalFormatting sqref="D46:R46 AF46:AH46">
    <cfRule type="cellIs" dxfId="1674" priority="106" stopIfTrue="1" operator="greaterThan">
      <formula>$T$46</formula>
    </cfRule>
    <cfRule type="cellIs" dxfId="1673" priority="24" operator="equal">
      <formula>$X$46</formula>
    </cfRule>
    <cfRule type="cellIs" dxfId="1672" priority="107" stopIfTrue="1" operator="greaterThan">
      <formula>$S$46</formula>
    </cfRule>
    <cfRule type="cellIs" dxfId="1671" priority="105" stopIfTrue="1" operator="greaterThan">
      <formula>$U$46</formula>
    </cfRule>
  </conditionalFormatting>
  <conditionalFormatting sqref="D47:R47 AF47:AH47">
    <cfRule type="cellIs" dxfId="1670" priority="103" stopIfTrue="1" operator="greaterThan">
      <formula>$S$47</formula>
    </cfRule>
    <cfRule type="cellIs" dxfId="1669" priority="102" stopIfTrue="1" operator="greaterThan">
      <formula>$T$47</formula>
    </cfRule>
    <cfRule type="cellIs" dxfId="1668" priority="101" stopIfTrue="1" operator="greaterThan">
      <formula>$U$47</formula>
    </cfRule>
    <cfRule type="cellIs" dxfId="1667" priority="23" operator="equal">
      <formula>$X$47</formula>
    </cfRule>
  </conditionalFormatting>
  <conditionalFormatting sqref="D48:R48 AF48:AH48">
    <cfRule type="cellIs" dxfId="1666" priority="22" operator="equal">
      <formula>$X$48</formula>
    </cfRule>
    <cfRule type="cellIs" dxfId="1665" priority="99" stopIfTrue="1" operator="greaterThan">
      <formula>$S$48</formula>
    </cfRule>
    <cfRule type="cellIs" dxfId="1664" priority="97" stopIfTrue="1" operator="greaterThan">
      <formula>$U$48</formula>
    </cfRule>
    <cfRule type="cellIs" dxfId="1663" priority="98" stopIfTrue="1" operator="greaterThan">
      <formula>$T$48</formula>
    </cfRule>
  </conditionalFormatting>
  <conditionalFormatting sqref="D49:R49 AF49:AH49">
    <cfRule type="cellIs" dxfId="1662" priority="93" stopIfTrue="1" operator="greaterThan">
      <formula>$U$49</formula>
    </cfRule>
    <cfRule type="cellIs" dxfId="1661" priority="95" stopIfTrue="1" operator="greaterThan">
      <formula>$S$49</formula>
    </cfRule>
    <cfRule type="cellIs" dxfId="1660" priority="21" operator="equal">
      <formula>$X$49</formula>
    </cfRule>
    <cfRule type="cellIs" dxfId="1659" priority="94" stopIfTrue="1" operator="greaterThan">
      <formula>$T$49</formula>
    </cfRule>
  </conditionalFormatting>
  <conditionalFormatting sqref="D50:R50 AF50:AH50">
    <cfRule type="cellIs" dxfId="1658" priority="90" stopIfTrue="1" operator="greaterThan">
      <formula>$T$50</formula>
    </cfRule>
    <cfRule type="cellIs" dxfId="1657" priority="89" stopIfTrue="1" operator="greaterThan">
      <formula>$U$50</formula>
    </cfRule>
    <cfRule type="cellIs" dxfId="1656" priority="20" operator="equal">
      <formula>$X$50</formula>
    </cfRule>
    <cfRule type="cellIs" dxfId="1655" priority="91" stopIfTrue="1" operator="greaterThan">
      <formula>$S$50</formula>
    </cfRule>
  </conditionalFormatting>
  <conditionalFormatting sqref="D51:R51 AF51:AH51">
    <cfRule type="cellIs" dxfId="1654" priority="86" stopIfTrue="1" operator="greaterThan">
      <formula>$T$51</formula>
    </cfRule>
    <cfRule type="cellIs" dxfId="1653" priority="87" stopIfTrue="1" operator="greaterThan">
      <formula>$S$51</formula>
    </cfRule>
    <cfRule type="cellIs" dxfId="1652" priority="19" operator="equal">
      <formula>$X$51</formula>
    </cfRule>
    <cfRule type="cellIs" dxfId="1651" priority="85" stopIfTrue="1" operator="greaterThan">
      <formula>$U$51</formula>
    </cfRule>
  </conditionalFormatting>
  <conditionalFormatting sqref="D52:R52 AF52:AH52">
    <cfRule type="cellIs" dxfId="1650" priority="75" stopIfTrue="1" operator="notBetween">
      <formula>$U$52</formula>
      <formula>$V$52</formula>
    </cfRule>
  </conditionalFormatting>
  <conditionalFormatting sqref="D53:R53 AF53:AH53">
    <cfRule type="cellIs" dxfId="1649" priority="74" stopIfTrue="1" operator="notEqual">
      <formula>$V$53</formula>
    </cfRule>
  </conditionalFormatting>
  <conditionalFormatting sqref="D54:R54 AF54:AH54">
    <cfRule type="cellIs" dxfId="1648" priority="73" stopIfTrue="1" operator="notEqual">
      <formula>$V$54</formula>
    </cfRule>
  </conditionalFormatting>
  <conditionalFormatting sqref="D55:R55 AF55:AH55">
    <cfRule type="cellIs" dxfId="1647" priority="82" stopIfTrue="1" operator="greaterThan">
      <formula>$T$55</formula>
    </cfRule>
    <cfRule type="cellIs" dxfId="1646" priority="81" stopIfTrue="1" operator="greaterThan">
      <formula>$U$55</formula>
    </cfRule>
    <cfRule type="cellIs" dxfId="1645" priority="83" stopIfTrue="1" operator="greaterThan">
      <formula>$S$55</formula>
    </cfRule>
    <cfRule type="cellIs" dxfId="1644" priority="18" operator="equal">
      <formula>$X$55</formula>
    </cfRule>
  </conditionalFormatting>
  <conditionalFormatting sqref="D56:R56 AF56:AH56">
    <cfRule type="cellIs" dxfId="1643" priority="79" stopIfTrue="1" operator="greaterThan">
      <formula>$S$56</formula>
    </cfRule>
    <cfRule type="cellIs" dxfId="1642" priority="78" stopIfTrue="1" operator="greaterThan">
      <formula>$T$56</formula>
    </cfRule>
    <cfRule type="cellIs" dxfId="1641" priority="77" stopIfTrue="1" operator="greaterThan">
      <formula>$U$56</formula>
    </cfRule>
    <cfRule type="cellIs" dxfId="1640" priority="17" operator="equal">
      <formula>$X$56</formula>
    </cfRule>
  </conditionalFormatting>
  <conditionalFormatting sqref="P6">
    <cfRule type="cellIs" dxfId="1639" priority="3" stopIfTrue="1" operator="greaterThan">
      <formula>$U$6</formula>
    </cfRule>
    <cfRule type="cellIs" dxfId="1638" priority="4" stopIfTrue="1" operator="greaterThan">
      <formula>$T$6</formula>
    </cfRule>
    <cfRule type="cellIs" dxfId="1637" priority="5" stopIfTrue="1" operator="greaterThan">
      <formula>$S$6</formula>
    </cfRule>
    <cfRule type="cellIs" dxfId="1636" priority="2" stopIfTrue="1" operator="greaterThan">
      <formula>$V$6</formula>
    </cfRule>
  </conditionalFormatting>
  <conditionalFormatting sqref="P7:R7">
    <cfRule type="cellIs" dxfId="1635" priority="1" stopIfTrue="1" operator="equal">
      <formula>$V$7</formula>
    </cfRule>
  </conditionalFormatting>
  <conditionalFormatting sqref="P8:R56">
    <cfRule type="cellIs" dxfId="1634" priority="7" stopIfTrue="1" operator="equal">
      <formula>$W$6</formula>
    </cfRule>
    <cfRule type="cellIs" dxfId="1633" priority="8" stopIfTrue="1" operator="greaterThan">
      <formula>$V$8</formula>
    </cfRule>
    <cfRule type="cellIs" dxfId="1632" priority="10" stopIfTrue="1" operator="greaterThan">
      <formula>$T$8</formula>
    </cfRule>
    <cfRule type="cellIs" dxfId="1631" priority="11" stopIfTrue="1" operator="greaterThan">
      <formula>$S$8</formula>
    </cfRule>
    <cfRule type="cellIs" dxfId="1630" priority="9" stopIfTrue="1" operator="greaterThan">
      <formula>$U$8</formula>
    </cfRule>
    <cfRule type="cellIs" dxfId="1629" priority="6" stopIfTrue="1" operator="equal">
      <formula>$X$8</formula>
    </cfRule>
  </conditionalFormatting>
  <conditionalFormatting sqref="AF6">
    <cfRule type="cellIs" dxfId="1628" priority="16" stopIfTrue="1" operator="greaterThan">
      <formula>$S$6</formula>
    </cfRule>
    <cfRule type="cellIs" dxfId="1627" priority="15" stopIfTrue="1" operator="greaterThan">
      <formula>$T$6</formula>
    </cfRule>
    <cfRule type="cellIs" dxfId="1626" priority="14" stopIfTrue="1" operator="greaterThan">
      <formula>$U$6</formula>
    </cfRule>
    <cfRule type="cellIs" dxfId="1625" priority="13" stopIfTrue="1" operator="greaterThan">
      <formula>$V$6</formula>
    </cfRule>
  </conditionalFormatting>
  <conditionalFormatting sqref="AF7:AH7">
    <cfRule type="cellIs" dxfId="1624" priority="12" stopIfTrue="1" operator="equal">
      <formula>$V$7</formula>
    </cfRule>
  </conditionalFormatting>
  <conditionalFormatting sqref="AF8:AH56 D8:O8">
    <cfRule type="cellIs" dxfId="1623" priority="55" stopIfTrue="1" operator="equal">
      <formula>$X$8</formula>
    </cfRule>
  </conditionalFormatting>
  <conditionalFormatting sqref="AF8:AH56">
    <cfRule type="cellIs" dxfId="1622" priority="68" stopIfTrue="1" operator="equal">
      <formula>$W$6</formula>
    </cfRule>
    <cfRule type="cellIs" dxfId="1621" priority="256" stopIfTrue="1" operator="greaterThan">
      <formula>$V$8</formula>
    </cfRule>
    <cfRule type="cellIs" dxfId="1620" priority="257" stopIfTrue="1" operator="greaterThan">
      <formula>$U$8</formula>
    </cfRule>
    <cfRule type="cellIs" dxfId="1619" priority="258" stopIfTrue="1" operator="greaterThan">
      <formula>$T$8</formula>
    </cfRule>
    <cfRule type="cellIs" dxfId="1618" priority="259" stopIfTrue="1" operator="greaterThan">
      <formula>$S$8</formula>
    </cfRule>
  </conditionalFormatting>
  <conditionalFormatting sqref="AF9:AH9 D9:R9">
    <cfRule type="cellIs" dxfId="1617" priority="62" operator="equal">
      <formula>$X$9</formula>
    </cfRule>
    <cfRule type="cellIs" dxfId="1616" priority="252" stopIfTrue="1" operator="greaterThan">
      <formula>$V$9</formula>
    </cfRule>
  </conditionalFormatting>
  <conditionalFormatting sqref="AF10:AH10 D10:R10">
    <cfRule type="cellIs" dxfId="1615" priority="61" stopIfTrue="1" operator="equal">
      <formula>$X$10</formula>
    </cfRule>
    <cfRule type="cellIs" dxfId="1614" priority="248" stopIfTrue="1" operator="greaterThan">
      <formula>$V$10</formula>
    </cfRule>
  </conditionalFormatting>
  <conditionalFormatting sqref="AF11:AH11 D11:R11">
    <cfRule type="cellIs" dxfId="1613" priority="60" stopIfTrue="1" operator="equal">
      <formula>$X$11</formula>
    </cfRule>
    <cfRule type="cellIs" dxfId="1612" priority="244" stopIfTrue="1" operator="greaterThan">
      <formula>$V$11</formula>
    </cfRule>
  </conditionalFormatting>
  <conditionalFormatting sqref="AF12:AH12 D12:R12">
    <cfRule type="cellIs" dxfId="1611" priority="240" stopIfTrue="1" operator="greaterThan">
      <formula>$V$12</formula>
    </cfRule>
    <cfRule type="cellIs" dxfId="1610" priority="59" stopIfTrue="1" operator="equal">
      <formula>$X$12</formula>
    </cfRule>
  </conditionalFormatting>
  <conditionalFormatting sqref="AF13:AH13 D13:R13">
    <cfRule type="cellIs" dxfId="1609" priority="236" stopIfTrue="1" operator="greaterThan">
      <formula>$V$13</formula>
    </cfRule>
    <cfRule type="cellIs" dxfId="1608" priority="58" operator="equal">
      <formula>$X$13</formula>
    </cfRule>
  </conditionalFormatting>
  <conditionalFormatting sqref="AF14:AH14 D14:R14">
    <cfRule type="cellIs" dxfId="1607" priority="57" operator="equal">
      <formula>$X$14</formula>
    </cfRule>
    <cfRule type="cellIs" dxfId="1606" priority="232" stopIfTrue="1" operator="greaterThan">
      <formula>$V$14</formula>
    </cfRule>
  </conditionalFormatting>
  <conditionalFormatting sqref="AF15:AH15 D15:R15">
    <cfRule type="cellIs" dxfId="1605" priority="56" operator="equal">
      <formula>$X$15</formula>
    </cfRule>
    <cfRule type="cellIs" dxfId="1604" priority="228" stopIfTrue="1" operator="greaterThan">
      <formula>$V$15</formula>
    </cfRule>
  </conditionalFormatting>
  <conditionalFormatting sqref="AF16:AH16 D16:R16">
    <cfRule type="cellIs" dxfId="1603" priority="224" stopIfTrue="1" operator="greaterThan">
      <formula>$V$16</formula>
    </cfRule>
  </conditionalFormatting>
  <conditionalFormatting sqref="AF17:AH17 D17:R17">
    <cfRule type="cellIs" dxfId="1602" priority="220" stopIfTrue="1" operator="greaterThan">
      <formula>$V$17</formula>
    </cfRule>
  </conditionalFormatting>
  <conditionalFormatting sqref="AF18:AH18 D18:R18">
    <cfRule type="cellIs" dxfId="1601" priority="216" stopIfTrue="1" operator="greaterThan">
      <formula>$V$18</formula>
    </cfRule>
  </conditionalFormatting>
  <conditionalFormatting sqref="AF19:AH19 D19:R19">
    <cfRule type="cellIs" dxfId="1600" priority="212" stopIfTrue="1" operator="greaterThan">
      <formula>$V$19</formula>
    </cfRule>
  </conditionalFormatting>
  <conditionalFormatting sqref="AF20:AH20 D20:R20">
    <cfRule type="cellIs" dxfId="1599" priority="208" stopIfTrue="1" operator="greaterThan">
      <formula>$V$20</formula>
    </cfRule>
  </conditionalFormatting>
  <conditionalFormatting sqref="AF21:AH21 D21:R21">
    <cfRule type="cellIs" dxfId="1598" priority="204" stopIfTrue="1" operator="greaterThan">
      <formula>$V$21</formula>
    </cfRule>
  </conditionalFormatting>
  <conditionalFormatting sqref="AF22:AH22 D22:R22">
    <cfRule type="cellIs" dxfId="1597" priority="200" stopIfTrue="1" operator="greaterThan">
      <formula>$V$22</formula>
    </cfRule>
  </conditionalFormatting>
  <conditionalFormatting sqref="AF23:AH23 D23:R23">
    <cfRule type="cellIs" dxfId="1596" priority="196" stopIfTrue="1" operator="greaterThan">
      <formula>$V$23</formula>
    </cfRule>
  </conditionalFormatting>
  <conditionalFormatting sqref="AF24:AH24 D24:R24">
    <cfRule type="cellIs" dxfId="1595" priority="192" stopIfTrue="1" operator="greaterThan">
      <formula>$V$24</formula>
    </cfRule>
  </conditionalFormatting>
  <conditionalFormatting sqref="AF25:AH25 D25:R25">
    <cfRule type="cellIs" dxfId="1594" priority="188" stopIfTrue="1" operator="greaterThan">
      <formula>$V$25</formula>
    </cfRule>
  </conditionalFormatting>
  <conditionalFormatting sqref="AF26:AH26 D26:R26">
    <cfRule type="cellIs" dxfId="1593" priority="184" stopIfTrue="1" operator="greaterThan">
      <formula>$V$26</formula>
    </cfRule>
  </conditionalFormatting>
  <conditionalFormatting sqref="AF27:AH27 D27:R27">
    <cfRule type="cellIs" dxfId="1592" priority="180" stopIfTrue="1" operator="greaterThan">
      <formula>$V$27</formula>
    </cfRule>
  </conditionalFormatting>
  <conditionalFormatting sqref="AF28:AH28 D28:R28">
    <cfRule type="cellIs" dxfId="1591" priority="176" stopIfTrue="1" operator="greaterThan">
      <formula>$V$28</formula>
    </cfRule>
  </conditionalFormatting>
  <conditionalFormatting sqref="AF29:AH29 D29:R29">
    <cfRule type="cellIs" dxfId="1590" priority="172" stopIfTrue="1" operator="greaterThan">
      <formula>$V$29</formula>
    </cfRule>
  </conditionalFormatting>
  <conditionalFormatting sqref="AF30:AH30 D30:R30">
    <cfRule type="cellIs" dxfId="1589" priority="168" stopIfTrue="1" operator="greaterThan">
      <formula>$V$30</formula>
    </cfRule>
  </conditionalFormatting>
  <conditionalFormatting sqref="AF31:AH31 D31:R31">
    <cfRule type="cellIs" dxfId="1588" priority="164" stopIfTrue="1" operator="greaterThan">
      <formula>$V$31</formula>
    </cfRule>
  </conditionalFormatting>
  <conditionalFormatting sqref="AF32:AH32 D32:R32">
    <cfRule type="cellIs" dxfId="1587" priority="160" stopIfTrue="1" operator="greaterThan">
      <formula>$V$32</formula>
    </cfRule>
  </conditionalFormatting>
  <conditionalFormatting sqref="AF33:AH33 D33:R33">
    <cfRule type="cellIs" dxfId="1586" priority="156" stopIfTrue="1" operator="greaterThan">
      <formula>$V$33</formula>
    </cfRule>
  </conditionalFormatting>
  <conditionalFormatting sqref="AF34:AH34 D34:R34">
    <cfRule type="cellIs" dxfId="1585" priority="152" stopIfTrue="1" operator="greaterThan">
      <formula>$V$34</formula>
    </cfRule>
  </conditionalFormatting>
  <conditionalFormatting sqref="AF35:AH35 D35:R35">
    <cfRule type="cellIs" dxfId="1584" priority="148" stopIfTrue="1" operator="greaterThan">
      <formula>$V$35</formula>
    </cfRule>
  </conditionalFormatting>
  <conditionalFormatting sqref="AF36:AH36 D36:R36">
    <cfRule type="cellIs" dxfId="1583" priority="144" stopIfTrue="1" operator="greaterThan">
      <formula>$V$36</formula>
    </cfRule>
  </conditionalFormatting>
  <conditionalFormatting sqref="AF37:AH37 D37:R37">
    <cfRule type="cellIs" dxfId="1582" priority="140" stopIfTrue="1" operator="greaterThan">
      <formula>$V$37</formula>
    </cfRule>
  </conditionalFormatting>
  <conditionalFormatting sqref="AF38:AH38 D38:R38">
    <cfRule type="cellIs" dxfId="1581" priority="136" stopIfTrue="1" operator="greaterThan">
      <formula>$V$38</formula>
    </cfRule>
  </conditionalFormatting>
  <conditionalFormatting sqref="AF39:AH39 D39:R39">
    <cfRule type="cellIs" dxfId="1580" priority="132" stopIfTrue="1" operator="greaterThan">
      <formula>$V$39</formula>
    </cfRule>
  </conditionalFormatting>
  <conditionalFormatting sqref="AF40:AH40 D40:R40">
    <cfRule type="cellIs" dxfId="1579" priority="128" stopIfTrue="1" operator="greaterThan">
      <formula>$V$40</formula>
    </cfRule>
  </conditionalFormatting>
  <conditionalFormatting sqref="AF41:AH41 D41:R41">
    <cfRule type="cellIs" dxfId="1578" priority="124" stopIfTrue="1" operator="greaterThan">
      <formula>$V$41</formula>
    </cfRule>
  </conditionalFormatting>
  <conditionalFormatting sqref="AF42:AH42 D42:R42">
    <cfRule type="cellIs" dxfId="1577" priority="120" stopIfTrue="1" operator="greaterThan">
      <formula>$V$42</formula>
    </cfRule>
  </conditionalFormatting>
  <conditionalFormatting sqref="AF43:AH43 D43:R43">
    <cfRule type="cellIs" dxfId="1576" priority="116" stopIfTrue="1" operator="greaterThan">
      <formula>$V$43</formula>
    </cfRule>
  </conditionalFormatting>
  <conditionalFormatting sqref="AF44:AH44 D44:R44">
    <cfRule type="cellIs" dxfId="1575" priority="112" stopIfTrue="1" operator="greaterThan">
      <formula>$V$44</formula>
    </cfRule>
  </conditionalFormatting>
  <conditionalFormatting sqref="AF45:AH45 D45:R45">
    <cfRule type="cellIs" dxfId="1574" priority="108" stopIfTrue="1" operator="greaterThan">
      <formula>$V$45</formula>
    </cfRule>
  </conditionalFormatting>
  <conditionalFormatting sqref="AF46:AH46 D46:R46">
    <cfRule type="cellIs" dxfId="1573" priority="104" stopIfTrue="1" operator="greaterThan">
      <formula>$V$46</formula>
    </cfRule>
  </conditionalFormatting>
  <conditionalFormatting sqref="AF47:AH47 D47:R47">
    <cfRule type="cellIs" dxfId="1572" priority="100" stopIfTrue="1" operator="greaterThan">
      <formula>$V$47</formula>
    </cfRule>
  </conditionalFormatting>
  <conditionalFormatting sqref="AF48:AH48 D48:R48">
    <cfRule type="cellIs" dxfId="1571" priority="96" stopIfTrue="1" operator="greaterThan">
      <formula>$V$48</formula>
    </cfRule>
  </conditionalFormatting>
  <conditionalFormatting sqref="AF49:AH49 D49:R49">
    <cfRule type="cellIs" dxfId="1570" priority="92" stopIfTrue="1" operator="greaterThan">
      <formula>$V$49</formula>
    </cfRule>
  </conditionalFormatting>
  <conditionalFormatting sqref="AF50:AH50 D50:R50">
    <cfRule type="cellIs" dxfId="1569" priority="88" stopIfTrue="1" operator="greaterThan">
      <formula>$V$50</formula>
    </cfRule>
  </conditionalFormatting>
  <conditionalFormatting sqref="AF51:AH51 D51:R51">
    <cfRule type="cellIs" dxfId="1568" priority="84" stopIfTrue="1" operator="greaterThan">
      <formula>$V$51</formula>
    </cfRule>
  </conditionalFormatting>
  <conditionalFormatting sqref="AF52:AH52 D52:R52">
    <cfRule type="cellIs" priority="72" stopIfTrue="1" operator="equal">
      <formula>$T$52</formula>
    </cfRule>
  </conditionalFormatting>
  <conditionalFormatting sqref="AF53:AH53 D53:R53">
    <cfRule type="cellIs" priority="71" stopIfTrue="1" operator="equal">
      <formula>$U$53</formula>
    </cfRule>
  </conditionalFormatting>
  <conditionalFormatting sqref="AF54:AH54 D54:R54">
    <cfRule type="cellIs" priority="70" stopIfTrue="1" operator="equal">
      <formula>$U$54</formula>
    </cfRule>
  </conditionalFormatting>
  <conditionalFormatting sqref="AF55:AH55 D55:R55">
    <cfRule type="cellIs" dxfId="1567" priority="80" stopIfTrue="1" operator="greaterThan">
      <formula>$V$55</formula>
    </cfRule>
  </conditionalFormatting>
  <conditionalFormatting sqref="AF56:AH56 D56:R56">
    <cfRule type="cellIs" dxfId="1566" priority="76" stopIfTrue="1" operator="greaterThan">
      <formula>$V$56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26910-762D-4313-A257-3798F90A11E1}">
  <dimension ref="A1:AH60"/>
  <sheetViews>
    <sheetView topLeftCell="A26" zoomScale="85" zoomScaleNormal="85" workbookViewId="0">
      <selection activeCell="H58" sqref="H58:H60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24" width="11.625" style="5" hidden="1" customWidth="1"/>
    <col min="25" max="26" width="9" style="5" hidden="1" customWidth="1"/>
    <col min="27" max="27" width="11.625" style="5" hidden="1" customWidth="1"/>
    <col min="28" max="30" width="18.375" style="5" hidden="1" customWidth="1"/>
    <col min="31" max="34" width="9" style="5" hidden="1" customWidth="1"/>
    <col min="35" max="16384" width="9" style="5"/>
  </cols>
  <sheetData>
    <row r="1" spans="1:34" ht="21" x14ac:dyDescent="0.15">
      <c r="A1" s="42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34" x14ac:dyDescent="0.15">
      <c r="D2" s="23" t="s">
        <v>64</v>
      </c>
      <c r="E2" s="5" t="s">
        <v>137</v>
      </c>
      <c r="AF2" s="44" t="s">
        <v>130</v>
      </c>
      <c r="AG2" s="44"/>
      <c r="AH2" s="44"/>
    </row>
    <row r="3" spans="1:34" x14ac:dyDescent="0.15">
      <c r="AF3" s="44"/>
      <c r="AG3" s="44"/>
      <c r="AH3" s="44"/>
    </row>
    <row r="4" spans="1:34" ht="14.25" thickBot="1" x14ac:dyDescent="0.2">
      <c r="A4" s="43" t="s">
        <v>58</v>
      </c>
      <c r="B4" s="43"/>
      <c r="C4" s="43"/>
      <c r="D4" s="30">
        <v>45761</v>
      </c>
      <c r="E4" s="30">
        <v>45789</v>
      </c>
      <c r="F4" s="30">
        <v>45817</v>
      </c>
      <c r="G4" s="30">
        <v>45852</v>
      </c>
      <c r="H4" s="30">
        <v>45881</v>
      </c>
      <c r="I4" s="30"/>
      <c r="J4" s="30"/>
      <c r="K4" s="30"/>
      <c r="L4" s="30"/>
      <c r="M4" s="30"/>
      <c r="N4" s="30"/>
      <c r="O4" s="30"/>
      <c r="P4" s="24" t="s">
        <v>92</v>
      </c>
      <c r="Q4" s="25" t="s">
        <v>93</v>
      </c>
      <c r="R4" s="25" t="s">
        <v>94</v>
      </c>
      <c r="S4" s="33">
        <v>0.1</v>
      </c>
      <c r="T4" s="33">
        <v>0.2</v>
      </c>
      <c r="U4" s="33">
        <v>0.5</v>
      </c>
      <c r="V4" s="33">
        <v>1</v>
      </c>
      <c r="X4" s="5" t="s">
        <v>99</v>
      </c>
      <c r="Y4" s="5" t="s">
        <v>123</v>
      </c>
      <c r="Z4" s="5" t="s">
        <v>124</v>
      </c>
      <c r="AA4" s="5" t="s">
        <v>125</v>
      </c>
      <c r="AB4" s="5" t="s">
        <v>126</v>
      </c>
      <c r="AC4" s="5" t="s">
        <v>127</v>
      </c>
      <c r="AD4" s="5" t="s">
        <v>128</v>
      </c>
      <c r="AE4" s="5" t="s">
        <v>129</v>
      </c>
      <c r="AF4" s="24" t="s">
        <v>92</v>
      </c>
      <c r="AG4" s="25" t="s">
        <v>93</v>
      </c>
      <c r="AH4" s="25" t="s">
        <v>94</v>
      </c>
    </row>
    <row r="5" spans="1:34" ht="14.25" thickTop="1" x14ac:dyDescent="0.15">
      <c r="A5" s="6" t="s">
        <v>50</v>
      </c>
      <c r="B5" s="6" t="s">
        <v>51</v>
      </c>
      <c r="C5" s="6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  <c r="AF5" s="27"/>
      <c r="AG5" s="26"/>
      <c r="AH5" s="26"/>
    </row>
    <row r="6" spans="1:34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36"/>
      <c r="P6" s="37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  <c r="W6" s="5" t="s">
        <v>98</v>
      </c>
      <c r="X6" s="5">
        <v>0</v>
      </c>
      <c r="Y6" s="5">
        <v>0</v>
      </c>
      <c r="Z6" s="5">
        <f>12-AA6</f>
        <v>12</v>
      </c>
      <c r="AA6" s="5">
        <f>COUNTIF(D6:O6,"-")</f>
        <v>0</v>
      </c>
      <c r="AB6" s="5">
        <f>COUNTIF(D6:O6,"0")</f>
        <v>5</v>
      </c>
      <c r="AC6" s="5">
        <f>AA6*Y6</f>
        <v>0</v>
      </c>
      <c r="AD6" s="5">
        <f>SUM(D6:O6)</f>
        <v>0</v>
      </c>
      <c r="AE6" s="5">
        <f>(AC6+AD6)/Z6</f>
        <v>0</v>
      </c>
      <c r="AF6" s="37">
        <f>MAX(D6:O6)</f>
        <v>0</v>
      </c>
      <c r="AG6" s="8">
        <f>MIN(D6:O6)</f>
        <v>0</v>
      </c>
      <c r="AH6" s="8">
        <f>IF(Z6=AB6,Y6,AE6)</f>
        <v>0</v>
      </c>
    </row>
    <row r="7" spans="1:34" x14ac:dyDescent="0.15">
      <c r="A7" s="9">
        <v>2</v>
      </c>
      <c r="B7" s="1" t="s">
        <v>1</v>
      </c>
      <c r="C7" s="9" t="s">
        <v>53</v>
      </c>
      <c r="D7" s="10" t="s">
        <v>133</v>
      </c>
      <c r="E7" s="10" t="s">
        <v>133</v>
      </c>
      <c r="F7" s="10" t="s">
        <v>133</v>
      </c>
      <c r="G7" s="10" t="s">
        <v>133</v>
      </c>
      <c r="H7" s="10" t="s">
        <v>133</v>
      </c>
      <c r="I7" s="10" t="s">
        <v>96</v>
      </c>
      <c r="J7" s="10" t="s">
        <v>96</v>
      </c>
      <c r="K7" s="10" t="s">
        <v>96</v>
      </c>
      <c r="L7" s="10" t="s">
        <v>96</v>
      </c>
      <c r="M7" s="10" t="s">
        <v>96</v>
      </c>
      <c r="N7" s="10" t="s">
        <v>96</v>
      </c>
      <c r="O7" s="10" t="s">
        <v>96</v>
      </c>
      <c r="P7" s="29"/>
      <c r="Q7" s="10"/>
      <c r="R7" s="10"/>
      <c r="U7" s="5" t="s">
        <v>96</v>
      </c>
      <c r="V7" s="5" t="s">
        <v>97</v>
      </c>
      <c r="X7" s="5" t="s">
        <v>100</v>
      </c>
      <c r="AF7" s="29"/>
      <c r="AG7" s="10"/>
      <c r="AH7" s="10"/>
    </row>
    <row r="8" spans="1:34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29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X8" s="5" t="s">
        <v>103</v>
      </c>
      <c r="Y8" s="5">
        <v>2.9999999999999997E-4</v>
      </c>
      <c r="Z8" s="5">
        <f>12-AA8</f>
        <v>12</v>
      </c>
      <c r="AA8" s="5">
        <f>COUNTIF(D8:O8,"-")</f>
        <v>0</v>
      </c>
      <c r="AB8" s="5">
        <f>Z8-COUNT(D8:O8)</f>
        <v>12</v>
      </c>
      <c r="AC8" s="5">
        <f t="shared" ref="AC8:AC56" si="3">AB8*Y8</f>
        <v>3.5999999999999999E-3</v>
      </c>
      <c r="AD8" s="5">
        <f t="shared" ref="AD8:AD56" si="4">SUM(D8:O8)</f>
        <v>0</v>
      </c>
      <c r="AE8" s="5">
        <f t="shared" ref="AE8:AE56" si="5">(AC8+AD8)/Z8</f>
        <v>2.9999999999999997E-4</v>
      </c>
      <c r="AF8" s="29" t="str">
        <f t="shared" ref="AF8:AF56" si="6">IF(Z8=0,"",IF(Z8=AB8,"&lt;"&amp;Y8,MAX(D8:O8)))</f>
        <v>&lt;0.0003</v>
      </c>
      <c r="AG8" s="10" t="str">
        <f t="shared" ref="AG8:AG56" si="7">IF(Z8=0,"",IF(AB8&gt;=1,"&lt;"&amp;Y8,MIN(D8:O8)))</f>
        <v>&lt;0.0003</v>
      </c>
      <c r="AH8" s="10" t="str">
        <f t="shared" ref="AH8:AH56" si="8">IF(Z8=0,"",IF(Z8=AB8,"&lt;"&amp;Y8,AE8))</f>
        <v>&lt;0.0003</v>
      </c>
    </row>
    <row r="9" spans="1:34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29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  <c r="X9" s="5" t="s">
        <v>104</v>
      </c>
      <c r="Y9" s="5">
        <v>5.0000000000000002E-5</v>
      </c>
      <c r="Z9" s="5">
        <f t="shared" ref="Z9:Z56" si="9">12-AA9</f>
        <v>12</v>
      </c>
      <c r="AA9" s="5">
        <f t="shared" ref="AA9:AA56" si="10">COUNTIF(D9:O9,"-")</f>
        <v>0</v>
      </c>
      <c r="AB9" s="5">
        <f t="shared" ref="AB9:AB56" si="11">Z9-COUNT(D9:O9)</f>
        <v>12</v>
      </c>
      <c r="AC9" s="5">
        <f t="shared" si="3"/>
        <v>6.0000000000000006E-4</v>
      </c>
      <c r="AD9" s="5">
        <f t="shared" si="4"/>
        <v>0</v>
      </c>
      <c r="AE9" s="5">
        <f t="shared" si="5"/>
        <v>5.0000000000000002E-5</v>
      </c>
      <c r="AF9" s="29" t="str">
        <f t="shared" si="6"/>
        <v>&lt;0.00005</v>
      </c>
      <c r="AG9" s="10" t="str">
        <f t="shared" si="7"/>
        <v>&lt;0.00005</v>
      </c>
      <c r="AH9" s="10" t="str">
        <f t="shared" si="8"/>
        <v>&lt;0.00005</v>
      </c>
    </row>
    <row r="10" spans="1:34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29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  <c r="X10" s="5" t="s">
        <v>101</v>
      </c>
      <c r="Y10" s="5">
        <v>1E-3</v>
      </c>
      <c r="Z10" s="5">
        <f t="shared" si="9"/>
        <v>12</v>
      </c>
      <c r="AA10" s="5">
        <f t="shared" si="10"/>
        <v>0</v>
      </c>
      <c r="AB10" s="5">
        <f t="shared" si="11"/>
        <v>12</v>
      </c>
      <c r="AC10" s="5">
        <f t="shared" si="3"/>
        <v>1.2E-2</v>
      </c>
      <c r="AD10" s="5">
        <f t="shared" si="4"/>
        <v>0</v>
      </c>
      <c r="AE10" s="5">
        <f t="shared" si="5"/>
        <v>1E-3</v>
      </c>
      <c r="AF10" s="29" t="str">
        <f t="shared" si="6"/>
        <v>&lt;0.001</v>
      </c>
      <c r="AG10" s="10" t="str">
        <f t="shared" si="7"/>
        <v>&lt;0.001</v>
      </c>
      <c r="AH10" s="10" t="str">
        <f t="shared" si="8"/>
        <v>&lt;0.001</v>
      </c>
    </row>
    <row r="11" spans="1:34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29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  <c r="X11" s="5" t="s">
        <v>101</v>
      </c>
      <c r="Y11" s="5">
        <v>1E-3</v>
      </c>
      <c r="Z11" s="5">
        <f t="shared" si="9"/>
        <v>12</v>
      </c>
      <c r="AA11" s="5">
        <f t="shared" si="10"/>
        <v>0</v>
      </c>
      <c r="AB11" s="5">
        <f t="shared" si="11"/>
        <v>12</v>
      </c>
      <c r="AC11" s="5">
        <f t="shared" si="3"/>
        <v>1.2E-2</v>
      </c>
      <c r="AD11" s="5">
        <f t="shared" si="4"/>
        <v>0</v>
      </c>
      <c r="AE11" s="5">
        <f t="shared" si="5"/>
        <v>1E-3</v>
      </c>
      <c r="AF11" s="29" t="str">
        <f t="shared" si="6"/>
        <v>&lt;0.001</v>
      </c>
      <c r="AG11" s="10" t="str">
        <f t="shared" si="7"/>
        <v>&lt;0.001</v>
      </c>
      <c r="AH11" s="10" t="str">
        <f t="shared" si="8"/>
        <v>&lt;0.001</v>
      </c>
    </row>
    <row r="12" spans="1:34" x14ac:dyDescent="0.15">
      <c r="A12" s="9">
        <v>7</v>
      </c>
      <c r="B12" s="1" t="s">
        <v>6</v>
      </c>
      <c r="C12" s="9" t="s">
        <v>68</v>
      </c>
      <c r="D12" s="8"/>
      <c r="E12" s="10">
        <v>3.0000000000000001E-3</v>
      </c>
      <c r="F12" s="10"/>
      <c r="G12" s="10"/>
      <c r="H12" s="10">
        <v>3.0000000000000001E-3</v>
      </c>
      <c r="I12" s="10"/>
      <c r="J12" s="10"/>
      <c r="K12" s="10"/>
      <c r="L12" s="10"/>
      <c r="M12" s="10"/>
      <c r="N12" s="10"/>
      <c r="O12" s="11"/>
      <c r="P12" s="29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  <c r="X12" s="5" t="s">
        <v>101</v>
      </c>
      <c r="Y12" s="5">
        <v>1E-3</v>
      </c>
      <c r="Z12" s="5">
        <f t="shared" si="9"/>
        <v>12</v>
      </c>
      <c r="AA12" s="5">
        <f t="shared" si="10"/>
        <v>0</v>
      </c>
      <c r="AB12" s="5">
        <f t="shared" si="11"/>
        <v>10</v>
      </c>
      <c r="AC12" s="5">
        <f t="shared" si="3"/>
        <v>0.01</v>
      </c>
      <c r="AD12" s="5">
        <f t="shared" si="4"/>
        <v>6.0000000000000001E-3</v>
      </c>
      <c r="AE12" s="5">
        <f t="shared" si="5"/>
        <v>1.3333333333333333E-3</v>
      </c>
      <c r="AF12" s="29">
        <f t="shared" si="6"/>
        <v>3.0000000000000001E-3</v>
      </c>
      <c r="AG12" s="10" t="str">
        <f t="shared" si="7"/>
        <v>&lt;0.001</v>
      </c>
      <c r="AH12" s="10">
        <f t="shared" si="8"/>
        <v>1.3333333333333333E-3</v>
      </c>
    </row>
    <row r="13" spans="1:34" x14ac:dyDescent="0.15">
      <c r="A13" s="9">
        <v>8</v>
      </c>
      <c r="B13" s="1" t="s">
        <v>7</v>
      </c>
      <c r="C13" s="9" t="s">
        <v>91</v>
      </c>
      <c r="D13" s="8"/>
      <c r="E13" s="10" t="s">
        <v>144</v>
      </c>
      <c r="F13" s="10"/>
      <c r="G13" s="10"/>
      <c r="H13" s="10" t="s">
        <v>144</v>
      </c>
      <c r="I13" s="10"/>
      <c r="J13" s="10"/>
      <c r="K13" s="10"/>
      <c r="L13" s="10"/>
      <c r="M13" s="10"/>
      <c r="N13" s="10"/>
      <c r="O13" s="11"/>
      <c r="P13" s="29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  <c r="X13" s="5" t="s">
        <v>105</v>
      </c>
      <c r="Y13" s="5">
        <v>2E-3</v>
      </c>
      <c r="Z13" s="5">
        <f t="shared" si="9"/>
        <v>12</v>
      </c>
      <c r="AA13" s="5">
        <f t="shared" si="10"/>
        <v>0</v>
      </c>
      <c r="AB13" s="5">
        <f t="shared" si="11"/>
        <v>12</v>
      </c>
      <c r="AC13" s="5">
        <f t="shared" si="3"/>
        <v>2.4E-2</v>
      </c>
      <c r="AD13" s="5">
        <f t="shared" si="4"/>
        <v>0</v>
      </c>
      <c r="AE13" s="5">
        <f t="shared" si="5"/>
        <v>2E-3</v>
      </c>
      <c r="AF13" s="29" t="str">
        <f t="shared" si="6"/>
        <v>&lt;0.002</v>
      </c>
      <c r="AG13" s="10" t="str">
        <f t="shared" si="7"/>
        <v>&lt;0.002</v>
      </c>
      <c r="AH13" s="10" t="str">
        <f t="shared" si="8"/>
        <v>&lt;0.002</v>
      </c>
    </row>
    <row r="14" spans="1:34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29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  <c r="X14" s="5" t="s">
        <v>102</v>
      </c>
      <c r="Y14" s="5">
        <v>4.0000000000000001E-3</v>
      </c>
      <c r="Z14" s="5">
        <f t="shared" si="9"/>
        <v>12</v>
      </c>
      <c r="AA14" s="5">
        <f t="shared" si="10"/>
        <v>0</v>
      </c>
      <c r="AB14" s="5">
        <f t="shared" si="11"/>
        <v>12</v>
      </c>
      <c r="AC14" s="5">
        <f t="shared" si="3"/>
        <v>4.8000000000000001E-2</v>
      </c>
      <c r="AD14" s="5">
        <f t="shared" si="4"/>
        <v>0</v>
      </c>
      <c r="AE14" s="5">
        <f t="shared" si="5"/>
        <v>4.0000000000000001E-3</v>
      </c>
      <c r="AF14" s="29" t="str">
        <f t="shared" si="6"/>
        <v>&lt;0.004</v>
      </c>
      <c r="AG14" s="10" t="str">
        <f t="shared" si="7"/>
        <v>&lt;0.004</v>
      </c>
      <c r="AH14" s="10" t="str">
        <f t="shared" si="8"/>
        <v>&lt;0.004</v>
      </c>
    </row>
    <row r="15" spans="1:34" x14ac:dyDescent="0.15">
      <c r="A15" s="9">
        <v>10</v>
      </c>
      <c r="B15" s="1" t="s">
        <v>9</v>
      </c>
      <c r="C15" s="9" t="s">
        <v>68</v>
      </c>
      <c r="D15" s="8"/>
      <c r="E15" s="10" t="s">
        <v>145</v>
      </c>
      <c r="F15" s="10"/>
      <c r="G15" s="10"/>
      <c r="H15" s="10" t="s">
        <v>145</v>
      </c>
      <c r="I15" s="10"/>
      <c r="J15" s="10"/>
      <c r="K15" s="10"/>
      <c r="L15" s="10"/>
      <c r="M15" s="10"/>
      <c r="N15" s="10"/>
      <c r="O15" s="11"/>
      <c r="P15" s="29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  <c r="X15" s="5" t="s">
        <v>101</v>
      </c>
      <c r="Y15" s="5">
        <v>1E-3</v>
      </c>
      <c r="Z15" s="5">
        <f t="shared" si="9"/>
        <v>12</v>
      </c>
      <c r="AA15" s="5">
        <f t="shared" si="10"/>
        <v>0</v>
      </c>
      <c r="AB15" s="5">
        <f t="shared" si="11"/>
        <v>12</v>
      </c>
      <c r="AC15" s="5">
        <f t="shared" si="3"/>
        <v>1.2E-2</v>
      </c>
      <c r="AD15" s="5">
        <f t="shared" si="4"/>
        <v>0</v>
      </c>
      <c r="AE15" s="5">
        <f t="shared" si="5"/>
        <v>1E-3</v>
      </c>
      <c r="AF15" s="29" t="str">
        <f t="shared" si="6"/>
        <v>&lt;0.001</v>
      </c>
      <c r="AG15" s="10" t="str">
        <f t="shared" si="7"/>
        <v>&lt;0.001</v>
      </c>
      <c r="AH15" s="10" t="str">
        <f t="shared" si="8"/>
        <v>&lt;0.001</v>
      </c>
    </row>
    <row r="16" spans="1:34" x14ac:dyDescent="0.15">
      <c r="A16" s="9">
        <v>11</v>
      </c>
      <c r="B16" s="1" t="s">
        <v>10</v>
      </c>
      <c r="C16" s="9" t="s">
        <v>71</v>
      </c>
      <c r="D16" s="8"/>
      <c r="E16" s="10">
        <v>2.98</v>
      </c>
      <c r="F16" s="10"/>
      <c r="G16" s="10"/>
      <c r="H16" s="10">
        <v>2.76</v>
      </c>
      <c r="I16" s="10"/>
      <c r="J16" s="10"/>
      <c r="K16" s="10"/>
      <c r="L16" s="10"/>
      <c r="M16" s="10"/>
      <c r="N16" s="10"/>
      <c r="O16" s="11"/>
      <c r="P16" s="29"/>
      <c r="Q16" s="10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  <c r="X16" s="5" t="s">
        <v>106</v>
      </c>
      <c r="Y16" s="5">
        <v>0.05</v>
      </c>
      <c r="Z16" s="5">
        <f t="shared" si="9"/>
        <v>12</v>
      </c>
      <c r="AA16" s="5">
        <f t="shared" si="10"/>
        <v>0</v>
      </c>
      <c r="AB16" s="5">
        <f t="shared" si="11"/>
        <v>10</v>
      </c>
      <c r="AC16" s="5">
        <f t="shared" si="3"/>
        <v>0.5</v>
      </c>
      <c r="AD16" s="5">
        <f t="shared" si="4"/>
        <v>5.74</v>
      </c>
      <c r="AE16" s="5">
        <f t="shared" si="5"/>
        <v>0.52</v>
      </c>
      <c r="AF16" s="29">
        <f t="shared" si="6"/>
        <v>2.98</v>
      </c>
      <c r="AG16" s="10" t="str">
        <f t="shared" si="7"/>
        <v>&lt;0.05</v>
      </c>
      <c r="AH16" s="10">
        <f t="shared" si="8"/>
        <v>0.52</v>
      </c>
    </row>
    <row r="17" spans="1:34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29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  <c r="X17" s="5" t="s">
        <v>107</v>
      </c>
      <c r="Y17" s="5">
        <v>0.08</v>
      </c>
      <c r="Z17" s="5">
        <f t="shared" si="9"/>
        <v>12</v>
      </c>
      <c r="AA17" s="5">
        <f t="shared" si="10"/>
        <v>0</v>
      </c>
      <c r="AB17" s="5">
        <f t="shared" si="11"/>
        <v>12</v>
      </c>
      <c r="AC17" s="5">
        <f t="shared" si="3"/>
        <v>0.96</v>
      </c>
      <c r="AD17" s="5">
        <f t="shared" si="4"/>
        <v>0</v>
      </c>
      <c r="AE17" s="5">
        <f t="shared" si="5"/>
        <v>0.08</v>
      </c>
      <c r="AF17" s="29" t="str">
        <f t="shared" si="6"/>
        <v>&lt;0.08</v>
      </c>
      <c r="AG17" s="10" t="str">
        <f t="shared" si="7"/>
        <v>&lt;0.08</v>
      </c>
      <c r="AH17" s="10" t="str">
        <f t="shared" si="8"/>
        <v>&lt;0.08</v>
      </c>
    </row>
    <row r="18" spans="1:34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29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34">
        <v>1</v>
      </c>
      <c r="X18" s="5" t="s">
        <v>108</v>
      </c>
      <c r="Y18" s="5">
        <v>0.1</v>
      </c>
      <c r="Z18" s="5">
        <f t="shared" si="9"/>
        <v>12</v>
      </c>
      <c r="AA18" s="5">
        <f t="shared" si="10"/>
        <v>0</v>
      </c>
      <c r="AB18" s="5">
        <f t="shared" si="11"/>
        <v>12</v>
      </c>
      <c r="AC18" s="5">
        <f t="shared" si="3"/>
        <v>1.2000000000000002</v>
      </c>
      <c r="AD18" s="5">
        <f t="shared" si="4"/>
        <v>0</v>
      </c>
      <c r="AE18" s="5">
        <f>(AC18+AD18)/Z18</f>
        <v>0.10000000000000002</v>
      </c>
      <c r="AF18" s="29" t="str">
        <f t="shared" si="6"/>
        <v>&lt;0.1</v>
      </c>
      <c r="AG18" s="10" t="str">
        <f t="shared" si="7"/>
        <v>&lt;0.1</v>
      </c>
      <c r="AH18" s="10" t="str">
        <f t="shared" si="8"/>
        <v>&lt;0.1</v>
      </c>
    </row>
    <row r="19" spans="1:34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29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  <c r="X19" s="5" t="s">
        <v>109</v>
      </c>
      <c r="Y19" s="5">
        <v>2.0000000000000001E-4</v>
      </c>
      <c r="Z19" s="5">
        <f t="shared" si="9"/>
        <v>12</v>
      </c>
      <c r="AA19" s="5">
        <f t="shared" si="10"/>
        <v>0</v>
      </c>
      <c r="AB19" s="5">
        <f t="shared" si="11"/>
        <v>12</v>
      </c>
      <c r="AC19" s="5">
        <f t="shared" si="3"/>
        <v>2.4000000000000002E-3</v>
      </c>
      <c r="AD19" s="5">
        <f t="shared" si="4"/>
        <v>0</v>
      </c>
      <c r="AE19" s="5">
        <f t="shared" si="5"/>
        <v>2.0000000000000001E-4</v>
      </c>
      <c r="AF19" s="29" t="str">
        <f t="shared" si="6"/>
        <v>&lt;0.0002</v>
      </c>
      <c r="AG19" s="10" t="str">
        <f t="shared" si="7"/>
        <v>&lt;0.0002</v>
      </c>
      <c r="AH19" s="10" t="str">
        <f t="shared" si="8"/>
        <v>&lt;0.0002</v>
      </c>
    </row>
    <row r="20" spans="1:34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29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  <c r="X20" s="5" t="s">
        <v>110</v>
      </c>
      <c r="Y20" s="5">
        <v>5.0000000000000001E-3</v>
      </c>
      <c r="Z20" s="5">
        <f t="shared" si="9"/>
        <v>12</v>
      </c>
      <c r="AA20" s="5">
        <f t="shared" si="10"/>
        <v>0</v>
      </c>
      <c r="AB20" s="5">
        <f t="shared" si="11"/>
        <v>12</v>
      </c>
      <c r="AC20" s="5">
        <f t="shared" si="3"/>
        <v>0.06</v>
      </c>
      <c r="AD20" s="5">
        <f t="shared" si="4"/>
        <v>0</v>
      </c>
      <c r="AE20" s="5">
        <f t="shared" si="5"/>
        <v>5.0000000000000001E-3</v>
      </c>
      <c r="AF20" s="29" t="str">
        <f t="shared" si="6"/>
        <v>&lt;0.005</v>
      </c>
      <c r="AG20" s="10" t="str">
        <f t="shared" si="7"/>
        <v>&lt;0.005</v>
      </c>
      <c r="AH20" s="10" t="str">
        <f t="shared" si="8"/>
        <v>&lt;0.005</v>
      </c>
    </row>
    <row r="21" spans="1:34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29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  <c r="X21" s="5" t="s">
        <v>101</v>
      </c>
      <c r="Y21" s="5">
        <v>1E-3</v>
      </c>
      <c r="Z21" s="5">
        <f t="shared" si="9"/>
        <v>12</v>
      </c>
      <c r="AA21" s="5">
        <f t="shared" si="10"/>
        <v>0</v>
      </c>
      <c r="AB21" s="5">
        <f t="shared" si="11"/>
        <v>12</v>
      </c>
      <c r="AC21" s="5">
        <f t="shared" si="3"/>
        <v>1.2E-2</v>
      </c>
      <c r="AD21" s="5">
        <f t="shared" si="4"/>
        <v>0</v>
      </c>
      <c r="AE21" s="5">
        <f t="shared" si="5"/>
        <v>1E-3</v>
      </c>
      <c r="AF21" s="29" t="str">
        <f t="shared" si="6"/>
        <v>&lt;0.001</v>
      </c>
      <c r="AG21" s="10" t="str">
        <f t="shared" si="7"/>
        <v>&lt;0.001</v>
      </c>
      <c r="AH21" s="10" t="str">
        <f t="shared" si="8"/>
        <v>&lt;0.001</v>
      </c>
    </row>
    <row r="22" spans="1:34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29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  <c r="X22" s="5" t="s">
        <v>101</v>
      </c>
      <c r="Y22" s="5">
        <v>1E-3</v>
      </c>
      <c r="Z22" s="5">
        <f t="shared" si="9"/>
        <v>12</v>
      </c>
      <c r="AA22" s="5">
        <f t="shared" si="10"/>
        <v>0</v>
      </c>
      <c r="AB22" s="5">
        <f t="shared" si="11"/>
        <v>12</v>
      </c>
      <c r="AC22" s="5">
        <f t="shared" si="3"/>
        <v>1.2E-2</v>
      </c>
      <c r="AD22" s="5">
        <f t="shared" si="4"/>
        <v>0</v>
      </c>
      <c r="AE22" s="5">
        <f t="shared" si="5"/>
        <v>1E-3</v>
      </c>
      <c r="AF22" s="29" t="str">
        <f t="shared" si="6"/>
        <v>&lt;0.001</v>
      </c>
      <c r="AG22" s="10" t="str">
        <f t="shared" si="7"/>
        <v>&lt;0.001</v>
      </c>
      <c r="AH22" s="10" t="str">
        <f t="shared" si="8"/>
        <v>&lt;0.001</v>
      </c>
    </row>
    <row r="23" spans="1:34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29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  <c r="X23" s="5" t="s">
        <v>101</v>
      </c>
      <c r="Y23" s="5">
        <v>1E-3</v>
      </c>
      <c r="Z23" s="5">
        <f t="shared" si="9"/>
        <v>12</v>
      </c>
      <c r="AA23" s="5">
        <f t="shared" si="10"/>
        <v>0</v>
      </c>
      <c r="AB23" s="5">
        <f t="shared" si="11"/>
        <v>12</v>
      </c>
      <c r="AC23" s="5">
        <f t="shared" si="3"/>
        <v>1.2E-2</v>
      </c>
      <c r="AD23" s="5">
        <f t="shared" si="4"/>
        <v>0</v>
      </c>
      <c r="AE23" s="5">
        <f t="shared" si="5"/>
        <v>1E-3</v>
      </c>
      <c r="AF23" s="29" t="str">
        <f t="shared" si="6"/>
        <v>&lt;0.001</v>
      </c>
      <c r="AG23" s="10" t="str">
        <f t="shared" si="7"/>
        <v>&lt;0.001</v>
      </c>
      <c r="AH23" s="10" t="str">
        <f t="shared" si="8"/>
        <v>&lt;0.001</v>
      </c>
    </row>
    <row r="24" spans="1:34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29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  <c r="X24" s="5" t="s">
        <v>101</v>
      </c>
      <c r="Y24" s="5">
        <v>1E-3</v>
      </c>
      <c r="Z24" s="5">
        <f t="shared" si="9"/>
        <v>12</v>
      </c>
      <c r="AA24" s="5">
        <f t="shared" si="10"/>
        <v>0</v>
      </c>
      <c r="AB24" s="5">
        <f t="shared" si="11"/>
        <v>12</v>
      </c>
      <c r="AC24" s="5">
        <f t="shared" si="3"/>
        <v>1.2E-2</v>
      </c>
      <c r="AD24" s="5">
        <f t="shared" si="4"/>
        <v>0</v>
      </c>
      <c r="AE24" s="5">
        <f t="shared" si="5"/>
        <v>1E-3</v>
      </c>
      <c r="AF24" s="29" t="str">
        <f t="shared" si="6"/>
        <v>&lt;0.001</v>
      </c>
      <c r="AG24" s="10" t="str">
        <f t="shared" si="7"/>
        <v>&lt;0.001</v>
      </c>
      <c r="AH24" s="10" t="str">
        <f t="shared" si="8"/>
        <v>&lt;0.001</v>
      </c>
    </row>
    <row r="25" spans="1:34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29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  <c r="X25" s="5" t="s">
        <v>101</v>
      </c>
      <c r="Y25" s="5">
        <v>1E-3</v>
      </c>
      <c r="Z25" s="5">
        <f t="shared" si="9"/>
        <v>12</v>
      </c>
      <c r="AA25" s="5">
        <f t="shared" si="10"/>
        <v>0</v>
      </c>
      <c r="AB25" s="5">
        <f t="shared" si="11"/>
        <v>12</v>
      </c>
      <c r="AC25" s="5">
        <f t="shared" si="3"/>
        <v>1.2E-2</v>
      </c>
      <c r="AD25" s="5">
        <f t="shared" si="4"/>
        <v>0</v>
      </c>
      <c r="AE25" s="5">
        <f t="shared" si="5"/>
        <v>1E-3</v>
      </c>
      <c r="AF25" s="29" t="str">
        <f t="shared" si="6"/>
        <v>&lt;0.001</v>
      </c>
      <c r="AG25" s="10" t="str">
        <f t="shared" si="7"/>
        <v>&lt;0.001</v>
      </c>
      <c r="AH25" s="10" t="str">
        <f t="shared" si="8"/>
        <v>&lt;0.001</v>
      </c>
    </row>
    <row r="26" spans="1:34" x14ac:dyDescent="0.15">
      <c r="A26" s="9">
        <v>21</v>
      </c>
      <c r="B26" s="1" t="s">
        <v>19</v>
      </c>
      <c r="C26" s="9" t="s">
        <v>76</v>
      </c>
      <c r="D26" s="8"/>
      <c r="E26" s="10" t="s">
        <v>148</v>
      </c>
      <c r="F26" s="10"/>
      <c r="G26" s="10"/>
      <c r="H26" s="10" t="s">
        <v>148</v>
      </c>
      <c r="I26" s="10"/>
      <c r="J26" s="10"/>
      <c r="K26" s="10"/>
      <c r="L26" s="10"/>
      <c r="M26" s="10"/>
      <c r="N26" s="10"/>
      <c r="O26" s="11"/>
      <c r="P26" s="29"/>
      <c r="Q26" s="10"/>
      <c r="R26" s="10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  <c r="X26" s="5" t="s">
        <v>111</v>
      </c>
      <c r="Y26" s="5">
        <v>0.06</v>
      </c>
      <c r="Z26" s="5">
        <f t="shared" si="9"/>
        <v>12</v>
      </c>
      <c r="AA26" s="5">
        <f t="shared" si="10"/>
        <v>0</v>
      </c>
      <c r="AB26" s="5">
        <f t="shared" si="11"/>
        <v>12</v>
      </c>
      <c r="AC26" s="5">
        <f t="shared" si="3"/>
        <v>0.72</v>
      </c>
      <c r="AD26" s="5">
        <f t="shared" si="4"/>
        <v>0</v>
      </c>
      <c r="AE26" s="5">
        <f t="shared" si="5"/>
        <v>0.06</v>
      </c>
      <c r="AF26" s="29" t="str">
        <f t="shared" si="6"/>
        <v>&lt;0.06</v>
      </c>
      <c r="AG26" s="10" t="str">
        <f t="shared" si="7"/>
        <v>&lt;0.06</v>
      </c>
      <c r="AH26" s="10" t="str">
        <f t="shared" si="8"/>
        <v>&lt;0.06</v>
      </c>
    </row>
    <row r="27" spans="1:34" x14ac:dyDescent="0.15">
      <c r="A27" s="9">
        <v>22</v>
      </c>
      <c r="B27" s="1" t="s">
        <v>20</v>
      </c>
      <c r="C27" s="9" t="s">
        <v>75</v>
      </c>
      <c r="D27" s="8"/>
      <c r="E27" s="10" t="s">
        <v>144</v>
      </c>
      <c r="F27" s="10"/>
      <c r="G27" s="10"/>
      <c r="H27" s="10" t="s">
        <v>144</v>
      </c>
      <c r="I27" s="10"/>
      <c r="J27" s="10"/>
      <c r="K27" s="10"/>
      <c r="L27" s="10"/>
      <c r="M27" s="10"/>
      <c r="N27" s="10"/>
      <c r="O27" s="11"/>
      <c r="P27" s="29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  <c r="X27" s="5" t="s">
        <v>105</v>
      </c>
      <c r="Y27" s="5">
        <v>2E-3</v>
      </c>
      <c r="Z27" s="5">
        <f t="shared" si="9"/>
        <v>12</v>
      </c>
      <c r="AA27" s="5">
        <f t="shared" si="10"/>
        <v>0</v>
      </c>
      <c r="AB27" s="5">
        <f t="shared" si="11"/>
        <v>12</v>
      </c>
      <c r="AC27" s="5">
        <f t="shared" si="3"/>
        <v>2.4E-2</v>
      </c>
      <c r="AD27" s="5">
        <f t="shared" si="4"/>
        <v>0</v>
      </c>
      <c r="AE27" s="5">
        <f t="shared" si="5"/>
        <v>2E-3</v>
      </c>
      <c r="AF27" s="29" t="str">
        <f t="shared" si="6"/>
        <v>&lt;0.002</v>
      </c>
      <c r="AG27" s="10" t="str">
        <f t="shared" si="7"/>
        <v>&lt;0.002</v>
      </c>
      <c r="AH27" s="10" t="str">
        <f t="shared" si="8"/>
        <v>&lt;0.002</v>
      </c>
    </row>
    <row r="28" spans="1:34" x14ac:dyDescent="0.15">
      <c r="A28" s="9">
        <v>23</v>
      </c>
      <c r="B28" s="1" t="s">
        <v>21</v>
      </c>
      <c r="C28" s="9" t="s">
        <v>77</v>
      </c>
      <c r="D28" s="8"/>
      <c r="E28" s="10" t="s">
        <v>145</v>
      </c>
      <c r="F28" s="10"/>
      <c r="G28" s="10"/>
      <c r="H28" s="10" t="s">
        <v>145</v>
      </c>
      <c r="I28" s="10"/>
      <c r="J28" s="10"/>
      <c r="K28" s="10"/>
      <c r="L28" s="10"/>
      <c r="M28" s="10"/>
      <c r="N28" s="10"/>
      <c r="O28" s="11"/>
      <c r="P28" s="29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  <c r="X28" s="5" t="s">
        <v>101</v>
      </c>
      <c r="Y28" s="5">
        <v>1E-3</v>
      </c>
      <c r="Z28" s="5">
        <f t="shared" si="9"/>
        <v>12</v>
      </c>
      <c r="AA28" s="5">
        <f t="shared" si="10"/>
        <v>0</v>
      </c>
      <c r="AB28" s="5">
        <f t="shared" si="11"/>
        <v>12</v>
      </c>
      <c r="AC28" s="5">
        <f t="shared" si="3"/>
        <v>1.2E-2</v>
      </c>
      <c r="AD28" s="5">
        <f t="shared" si="4"/>
        <v>0</v>
      </c>
      <c r="AE28" s="5">
        <f t="shared" si="5"/>
        <v>1E-3</v>
      </c>
      <c r="AF28" s="29" t="str">
        <f t="shared" si="6"/>
        <v>&lt;0.001</v>
      </c>
      <c r="AG28" s="10" t="str">
        <f t="shared" si="7"/>
        <v>&lt;0.001</v>
      </c>
      <c r="AH28" s="10" t="str">
        <f t="shared" si="8"/>
        <v>&lt;0.001</v>
      </c>
    </row>
    <row r="29" spans="1:34" x14ac:dyDescent="0.15">
      <c r="A29" s="9">
        <v>24</v>
      </c>
      <c r="B29" s="1" t="s">
        <v>22</v>
      </c>
      <c r="C29" s="9" t="s">
        <v>78</v>
      </c>
      <c r="D29" s="8"/>
      <c r="E29" s="10" t="s">
        <v>146</v>
      </c>
      <c r="F29" s="10"/>
      <c r="G29" s="10"/>
      <c r="H29" s="10" t="s">
        <v>146</v>
      </c>
      <c r="I29" s="10"/>
      <c r="J29" s="10"/>
      <c r="K29" s="10"/>
      <c r="L29" s="10"/>
      <c r="M29" s="10"/>
      <c r="N29" s="10"/>
      <c r="O29" s="11"/>
      <c r="P29" s="29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  <c r="X29" s="5" t="s">
        <v>112</v>
      </c>
      <c r="Y29" s="5">
        <v>3.0000000000000001E-3</v>
      </c>
      <c r="Z29" s="5">
        <f t="shared" si="9"/>
        <v>12</v>
      </c>
      <c r="AA29" s="5">
        <f t="shared" si="10"/>
        <v>0</v>
      </c>
      <c r="AB29" s="5">
        <f t="shared" si="11"/>
        <v>12</v>
      </c>
      <c r="AC29" s="5">
        <f t="shared" si="3"/>
        <v>3.6000000000000004E-2</v>
      </c>
      <c r="AD29" s="5">
        <f t="shared" si="4"/>
        <v>0</v>
      </c>
      <c r="AE29" s="5">
        <f t="shared" si="5"/>
        <v>3.0000000000000005E-3</v>
      </c>
      <c r="AF29" s="29" t="str">
        <f t="shared" si="6"/>
        <v>&lt;0.003</v>
      </c>
      <c r="AG29" s="10" t="str">
        <f t="shared" si="7"/>
        <v>&lt;0.003</v>
      </c>
      <c r="AH29" s="10" t="str">
        <f t="shared" si="8"/>
        <v>&lt;0.003</v>
      </c>
    </row>
    <row r="30" spans="1:34" x14ac:dyDescent="0.15">
      <c r="A30" s="35">
        <v>25</v>
      </c>
      <c r="B30" s="1" t="s">
        <v>23</v>
      </c>
      <c r="C30" s="9" t="s">
        <v>79</v>
      </c>
      <c r="D30" s="8"/>
      <c r="E30" s="10">
        <v>1E-3</v>
      </c>
      <c r="F30" s="10"/>
      <c r="G30" s="10"/>
      <c r="H30" s="10">
        <v>1E-3</v>
      </c>
      <c r="I30" s="10"/>
      <c r="J30" s="10"/>
      <c r="K30" s="10"/>
      <c r="L30" s="10"/>
      <c r="M30" s="10"/>
      <c r="N30" s="10"/>
      <c r="O30" s="11"/>
      <c r="P30" s="29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  <c r="X30" s="5" t="s">
        <v>101</v>
      </c>
      <c r="Y30" s="5">
        <v>1E-3</v>
      </c>
      <c r="Z30" s="5">
        <f t="shared" si="9"/>
        <v>12</v>
      </c>
      <c r="AA30" s="5">
        <f t="shared" si="10"/>
        <v>0</v>
      </c>
      <c r="AB30" s="5">
        <f t="shared" si="11"/>
        <v>10</v>
      </c>
      <c r="AC30" s="5">
        <f t="shared" si="3"/>
        <v>0.01</v>
      </c>
      <c r="AD30" s="5">
        <f t="shared" si="4"/>
        <v>2E-3</v>
      </c>
      <c r="AE30" s="5">
        <f t="shared" si="5"/>
        <v>1E-3</v>
      </c>
      <c r="AF30" s="29">
        <f t="shared" si="6"/>
        <v>1E-3</v>
      </c>
      <c r="AG30" s="10" t="str">
        <f t="shared" si="7"/>
        <v>&lt;0.001</v>
      </c>
      <c r="AH30" s="10">
        <f t="shared" si="8"/>
        <v>1E-3</v>
      </c>
    </row>
    <row r="31" spans="1:34" x14ac:dyDescent="0.15">
      <c r="A31" s="9">
        <v>26</v>
      </c>
      <c r="B31" s="1" t="s">
        <v>24</v>
      </c>
      <c r="C31" s="9" t="s">
        <v>68</v>
      </c>
      <c r="D31" s="8"/>
      <c r="E31" s="10" t="s">
        <v>145</v>
      </c>
      <c r="F31" s="10"/>
      <c r="G31" s="10"/>
      <c r="H31" s="10" t="s">
        <v>145</v>
      </c>
      <c r="I31" s="10"/>
      <c r="J31" s="10"/>
      <c r="K31" s="10"/>
      <c r="L31" s="10"/>
      <c r="M31" s="10"/>
      <c r="N31" s="10"/>
      <c r="O31" s="11"/>
      <c r="P31" s="29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  <c r="X31" s="5" t="s">
        <v>101</v>
      </c>
      <c r="Y31" s="5">
        <v>1E-3</v>
      </c>
      <c r="Z31" s="5">
        <f t="shared" si="9"/>
        <v>12</v>
      </c>
      <c r="AA31" s="5">
        <f t="shared" si="10"/>
        <v>0</v>
      </c>
      <c r="AB31" s="5">
        <f t="shared" si="11"/>
        <v>12</v>
      </c>
      <c r="AC31" s="5">
        <f t="shared" si="3"/>
        <v>1.2E-2</v>
      </c>
      <c r="AD31" s="5">
        <f t="shared" si="4"/>
        <v>0</v>
      </c>
      <c r="AE31" s="5">
        <f t="shared" si="5"/>
        <v>1E-3</v>
      </c>
      <c r="AF31" s="29" t="str">
        <f t="shared" si="6"/>
        <v>&lt;0.001</v>
      </c>
      <c r="AG31" s="10" t="str">
        <f t="shared" si="7"/>
        <v>&lt;0.001</v>
      </c>
      <c r="AH31" s="10" t="str">
        <f t="shared" si="8"/>
        <v>&lt;0.001</v>
      </c>
    </row>
    <row r="32" spans="1:34" x14ac:dyDescent="0.15">
      <c r="A32" s="9">
        <v>27</v>
      </c>
      <c r="B32" s="1" t="s">
        <v>25</v>
      </c>
      <c r="C32" s="9" t="s">
        <v>79</v>
      </c>
      <c r="D32" s="8"/>
      <c r="E32" s="10">
        <v>3.0000000000000001E-3</v>
      </c>
      <c r="F32" s="10"/>
      <c r="G32" s="10"/>
      <c r="H32" s="10">
        <v>3.0000000000000001E-3</v>
      </c>
      <c r="I32" s="10"/>
      <c r="J32" s="10"/>
      <c r="K32" s="10"/>
      <c r="L32" s="10"/>
      <c r="M32" s="10"/>
      <c r="N32" s="10"/>
      <c r="O32" s="11"/>
      <c r="P32" s="29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  <c r="X32" s="5" t="s">
        <v>101</v>
      </c>
      <c r="Y32" s="5">
        <v>1E-3</v>
      </c>
      <c r="Z32" s="5">
        <f t="shared" si="9"/>
        <v>12</v>
      </c>
      <c r="AA32" s="5">
        <f t="shared" si="10"/>
        <v>0</v>
      </c>
      <c r="AB32" s="5">
        <f t="shared" si="11"/>
        <v>10</v>
      </c>
      <c r="AC32" s="5">
        <f t="shared" si="3"/>
        <v>0.01</v>
      </c>
      <c r="AD32" s="5">
        <f t="shared" si="4"/>
        <v>6.0000000000000001E-3</v>
      </c>
      <c r="AE32" s="5">
        <f t="shared" si="5"/>
        <v>1.3333333333333333E-3</v>
      </c>
      <c r="AF32" s="29">
        <f t="shared" si="6"/>
        <v>3.0000000000000001E-3</v>
      </c>
      <c r="AG32" s="10" t="str">
        <f t="shared" si="7"/>
        <v>&lt;0.001</v>
      </c>
      <c r="AH32" s="10">
        <f t="shared" si="8"/>
        <v>1.3333333333333333E-3</v>
      </c>
    </row>
    <row r="33" spans="1:34" x14ac:dyDescent="0.15">
      <c r="A33" s="9">
        <v>28</v>
      </c>
      <c r="B33" s="1" t="s">
        <v>26</v>
      </c>
      <c r="C33" s="9" t="s">
        <v>78</v>
      </c>
      <c r="D33" s="8"/>
      <c r="E33" s="10" t="s">
        <v>146</v>
      </c>
      <c r="F33" s="10"/>
      <c r="G33" s="10"/>
      <c r="H33" s="10" t="s">
        <v>146</v>
      </c>
      <c r="I33" s="10"/>
      <c r="J33" s="10"/>
      <c r="K33" s="10"/>
      <c r="L33" s="10"/>
      <c r="M33" s="10"/>
      <c r="N33" s="10"/>
      <c r="O33" s="11"/>
      <c r="P33" s="29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  <c r="X33" s="5" t="s">
        <v>112</v>
      </c>
      <c r="Y33" s="5">
        <v>3.0000000000000001E-3</v>
      </c>
      <c r="Z33" s="5">
        <f t="shared" si="9"/>
        <v>12</v>
      </c>
      <c r="AA33" s="5">
        <f t="shared" si="10"/>
        <v>0</v>
      </c>
      <c r="AB33" s="5">
        <f t="shared" si="11"/>
        <v>12</v>
      </c>
      <c r="AC33" s="5">
        <f t="shared" si="3"/>
        <v>3.6000000000000004E-2</v>
      </c>
      <c r="AD33" s="5">
        <f t="shared" si="4"/>
        <v>0</v>
      </c>
      <c r="AE33" s="5">
        <f t="shared" si="5"/>
        <v>3.0000000000000005E-3</v>
      </c>
      <c r="AF33" s="29" t="str">
        <f t="shared" si="6"/>
        <v>&lt;0.003</v>
      </c>
      <c r="AG33" s="10" t="str">
        <f t="shared" si="7"/>
        <v>&lt;0.003</v>
      </c>
      <c r="AH33" s="10" t="str">
        <f t="shared" si="8"/>
        <v>&lt;0.003</v>
      </c>
    </row>
    <row r="34" spans="1:34" x14ac:dyDescent="0.15">
      <c r="A34" s="9">
        <v>29</v>
      </c>
      <c r="B34" s="1" t="s">
        <v>27</v>
      </c>
      <c r="C34" s="9" t="s">
        <v>78</v>
      </c>
      <c r="D34" s="8"/>
      <c r="E34" s="10" t="s">
        <v>145</v>
      </c>
      <c r="F34" s="10"/>
      <c r="G34" s="10"/>
      <c r="H34" s="10" t="s">
        <v>145</v>
      </c>
      <c r="I34" s="10"/>
      <c r="J34" s="10"/>
      <c r="K34" s="10"/>
      <c r="L34" s="10"/>
      <c r="M34" s="10"/>
      <c r="N34" s="10"/>
      <c r="O34" s="11"/>
      <c r="P34" s="29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  <c r="X34" s="5" t="s">
        <v>101</v>
      </c>
      <c r="Y34" s="5">
        <v>1E-3</v>
      </c>
      <c r="Z34" s="5">
        <f t="shared" si="9"/>
        <v>12</v>
      </c>
      <c r="AA34" s="5">
        <f t="shared" si="10"/>
        <v>0</v>
      </c>
      <c r="AB34" s="5">
        <f t="shared" si="11"/>
        <v>12</v>
      </c>
      <c r="AC34" s="5">
        <f t="shared" si="3"/>
        <v>1.2E-2</v>
      </c>
      <c r="AD34" s="5">
        <f t="shared" si="4"/>
        <v>0</v>
      </c>
      <c r="AE34" s="5">
        <f t="shared" si="5"/>
        <v>1E-3</v>
      </c>
      <c r="AF34" s="29" t="str">
        <f t="shared" si="6"/>
        <v>&lt;0.001</v>
      </c>
      <c r="AG34" s="10" t="str">
        <f t="shared" si="7"/>
        <v>&lt;0.001</v>
      </c>
      <c r="AH34" s="10" t="str">
        <f t="shared" si="8"/>
        <v>&lt;0.001</v>
      </c>
    </row>
    <row r="35" spans="1:34" x14ac:dyDescent="0.15">
      <c r="A35" s="9">
        <v>30</v>
      </c>
      <c r="B35" s="1" t="s">
        <v>28</v>
      </c>
      <c r="C35" s="9" t="s">
        <v>80</v>
      </c>
      <c r="D35" s="8"/>
      <c r="E35" s="10">
        <v>2E-3</v>
      </c>
      <c r="F35" s="10"/>
      <c r="G35" s="10"/>
      <c r="H35" s="10">
        <v>2E-3</v>
      </c>
      <c r="I35" s="10"/>
      <c r="J35" s="10"/>
      <c r="K35" s="10"/>
      <c r="L35" s="10"/>
      <c r="M35" s="10"/>
      <c r="N35" s="10"/>
      <c r="O35" s="11"/>
      <c r="P35" s="29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  <c r="X35" s="5" t="s">
        <v>101</v>
      </c>
      <c r="Y35" s="5">
        <v>1E-3</v>
      </c>
      <c r="Z35" s="5">
        <f t="shared" si="9"/>
        <v>12</v>
      </c>
      <c r="AA35" s="5">
        <f t="shared" si="10"/>
        <v>0</v>
      </c>
      <c r="AB35" s="5">
        <f t="shared" si="11"/>
        <v>10</v>
      </c>
      <c r="AC35" s="5">
        <f t="shared" si="3"/>
        <v>0.01</v>
      </c>
      <c r="AD35" s="5">
        <f t="shared" si="4"/>
        <v>4.0000000000000001E-3</v>
      </c>
      <c r="AE35" s="5">
        <f t="shared" si="5"/>
        <v>1.1666666666666668E-3</v>
      </c>
      <c r="AF35" s="29">
        <f t="shared" si="6"/>
        <v>2E-3</v>
      </c>
      <c r="AG35" s="10" t="str">
        <f t="shared" si="7"/>
        <v>&lt;0.001</v>
      </c>
      <c r="AH35" s="10">
        <f t="shared" si="8"/>
        <v>1.1666666666666668E-3</v>
      </c>
    </row>
    <row r="36" spans="1:34" x14ac:dyDescent="0.15">
      <c r="A36" s="9">
        <v>31</v>
      </c>
      <c r="B36" s="1" t="s">
        <v>29</v>
      </c>
      <c r="C36" s="9" t="s">
        <v>81</v>
      </c>
      <c r="D36" s="8"/>
      <c r="E36" s="10" t="s">
        <v>147</v>
      </c>
      <c r="F36" s="10"/>
      <c r="G36" s="10"/>
      <c r="H36" s="10" t="s">
        <v>147</v>
      </c>
      <c r="I36" s="10"/>
      <c r="J36" s="10"/>
      <c r="K36" s="10"/>
      <c r="L36" s="10"/>
      <c r="M36" s="10"/>
      <c r="N36" s="10"/>
      <c r="O36" s="11"/>
      <c r="P36" s="29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  <c r="X36" s="5" t="s">
        <v>113</v>
      </c>
      <c r="Y36" s="5">
        <v>8.0000000000000002E-3</v>
      </c>
      <c r="Z36" s="5">
        <f t="shared" si="9"/>
        <v>12</v>
      </c>
      <c r="AA36" s="5">
        <f t="shared" si="10"/>
        <v>0</v>
      </c>
      <c r="AB36" s="5">
        <f t="shared" si="11"/>
        <v>12</v>
      </c>
      <c r="AC36" s="5">
        <f t="shared" si="3"/>
        <v>9.6000000000000002E-2</v>
      </c>
      <c r="AD36" s="5">
        <f t="shared" si="4"/>
        <v>0</v>
      </c>
      <c r="AE36" s="5">
        <f t="shared" si="5"/>
        <v>8.0000000000000002E-3</v>
      </c>
      <c r="AF36" s="29" t="str">
        <f t="shared" si="6"/>
        <v>&lt;0.008</v>
      </c>
      <c r="AG36" s="10" t="str">
        <f t="shared" si="7"/>
        <v>&lt;0.008</v>
      </c>
      <c r="AH36" s="10" t="str">
        <f t="shared" si="8"/>
        <v>&lt;0.008</v>
      </c>
    </row>
    <row r="37" spans="1:34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29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34">
        <v>1</v>
      </c>
      <c r="X37" s="5" t="s">
        <v>101</v>
      </c>
      <c r="Y37" s="5">
        <v>1E-3</v>
      </c>
      <c r="Z37" s="5">
        <f t="shared" si="9"/>
        <v>12</v>
      </c>
      <c r="AA37" s="5">
        <f t="shared" si="10"/>
        <v>0</v>
      </c>
      <c r="AB37" s="5">
        <f t="shared" si="11"/>
        <v>12</v>
      </c>
      <c r="AC37" s="5">
        <f t="shared" si="3"/>
        <v>1.2E-2</v>
      </c>
      <c r="AD37" s="5">
        <f t="shared" si="4"/>
        <v>0</v>
      </c>
      <c r="AE37" s="5">
        <f t="shared" si="5"/>
        <v>1E-3</v>
      </c>
      <c r="AF37" s="29" t="str">
        <f t="shared" si="6"/>
        <v>&lt;0.001</v>
      </c>
      <c r="AG37" s="10" t="str">
        <f t="shared" si="7"/>
        <v>&lt;0.001</v>
      </c>
      <c r="AH37" s="10" t="str">
        <f t="shared" si="8"/>
        <v>&lt;0.001</v>
      </c>
    </row>
    <row r="38" spans="1:34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29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  <c r="X38" s="5" t="s">
        <v>114</v>
      </c>
      <c r="Y38" s="5">
        <v>0.01</v>
      </c>
      <c r="Z38" s="5">
        <f t="shared" si="9"/>
        <v>12</v>
      </c>
      <c r="AA38" s="5">
        <f t="shared" si="10"/>
        <v>0</v>
      </c>
      <c r="AB38" s="5">
        <f t="shared" si="11"/>
        <v>12</v>
      </c>
      <c r="AC38" s="5">
        <f t="shared" si="3"/>
        <v>0.12</v>
      </c>
      <c r="AD38" s="5">
        <f t="shared" si="4"/>
        <v>0</v>
      </c>
      <c r="AE38" s="5">
        <f t="shared" si="5"/>
        <v>0.01</v>
      </c>
      <c r="AF38" s="29" t="str">
        <f t="shared" si="6"/>
        <v>&lt;0.01</v>
      </c>
      <c r="AG38" s="10" t="str">
        <f t="shared" si="7"/>
        <v>&lt;0.01</v>
      </c>
      <c r="AH38" s="10" t="str">
        <f t="shared" si="8"/>
        <v>&lt;0.01</v>
      </c>
    </row>
    <row r="39" spans="1:34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29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  <c r="X39" s="5" t="s">
        <v>115</v>
      </c>
      <c r="Y39" s="5">
        <v>0.03</v>
      </c>
      <c r="Z39" s="5">
        <f t="shared" si="9"/>
        <v>12</v>
      </c>
      <c r="AA39" s="5">
        <f t="shared" si="10"/>
        <v>0</v>
      </c>
      <c r="AB39" s="5">
        <f t="shared" si="11"/>
        <v>12</v>
      </c>
      <c r="AC39" s="5">
        <f t="shared" si="3"/>
        <v>0.36</v>
      </c>
      <c r="AD39" s="5">
        <f t="shared" si="4"/>
        <v>0</v>
      </c>
      <c r="AE39" s="5">
        <f t="shared" si="5"/>
        <v>0.03</v>
      </c>
      <c r="AF39" s="29" t="str">
        <f t="shared" si="6"/>
        <v>&lt;0.03</v>
      </c>
      <c r="AG39" s="10" t="str">
        <f t="shared" si="7"/>
        <v>&lt;0.03</v>
      </c>
      <c r="AH39" s="10" t="str">
        <f t="shared" si="8"/>
        <v>&lt;0.03</v>
      </c>
    </row>
    <row r="40" spans="1:34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29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34">
        <v>1</v>
      </c>
      <c r="X40" s="5" t="s">
        <v>114</v>
      </c>
      <c r="Y40" s="5">
        <v>0.01</v>
      </c>
      <c r="Z40" s="5">
        <f t="shared" si="9"/>
        <v>12</v>
      </c>
      <c r="AA40" s="5">
        <f t="shared" si="10"/>
        <v>0</v>
      </c>
      <c r="AB40" s="5">
        <f t="shared" si="11"/>
        <v>12</v>
      </c>
      <c r="AC40" s="5">
        <f t="shared" si="3"/>
        <v>0.12</v>
      </c>
      <c r="AD40" s="5">
        <f t="shared" si="4"/>
        <v>0</v>
      </c>
      <c r="AE40" s="5">
        <f t="shared" si="5"/>
        <v>0.01</v>
      </c>
      <c r="AF40" s="29" t="str">
        <f t="shared" si="6"/>
        <v>&lt;0.01</v>
      </c>
      <c r="AG40" s="10" t="str">
        <f t="shared" si="7"/>
        <v>&lt;0.01</v>
      </c>
      <c r="AH40" s="10" t="str">
        <f t="shared" si="8"/>
        <v>&lt;0.01</v>
      </c>
    </row>
    <row r="41" spans="1:34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29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  <c r="X41" s="5" t="s">
        <v>108</v>
      </c>
      <c r="Y41" s="5">
        <v>0.1</v>
      </c>
      <c r="Z41" s="5">
        <f t="shared" si="9"/>
        <v>12</v>
      </c>
      <c r="AA41" s="5">
        <f t="shared" si="10"/>
        <v>0</v>
      </c>
      <c r="AB41" s="5">
        <f t="shared" si="11"/>
        <v>12</v>
      </c>
      <c r="AC41" s="5">
        <f t="shared" si="3"/>
        <v>1.2000000000000002</v>
      </c>
      <c r="AD41" s="5">
        <f t="shared" si="4"/>
        <v>0</v>
      </c>
      <c r="AE41" s="5">
        <f t="shared" si="5"/>
        <v>0.10000000000000002</v>
      </c>
      <c r="AF41" s="29" t="str">
        <f t="shared" si="6"/>
        <v>&lt;0.1</v>
      </c>
      <c r="AG41" s="10" t="str">
        <f t="shared" si="7"/>
        <v>&lt;0.1</v>
      </c>
      <c r="AH41" s="10" t="str">
        <f t="shared" si="8"/>
        <v>&lt;0.1</v>
      </c>
    </row>
    <row r="42" spans="1:34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29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  <c r="X42" s="5" t="s">
        <v>101</v>
      </c>
      <c r="Y42" s="5">
        <v>1E-3</v>
      </c>
      <c r="Z42" s="5">
        <f t="shared" si="9"/>
        <v>12</v>
      </c>
      <c r="AA42" s="5">
        <f t="shared" si="10"/>
        <v>0</v>
      </c>
      <c r="AB42" s="5">
        <f t="shared" si="11"/>
        <v>12</v>
      </c>
      <c r="AC42" s="5">
        <f t="shared" si="3"/>
        <v>1.2E-2</v>
      </c>
      <c r="AD42" s="5">
        <f t="shared" si="4"/>
        <v>0</v>
      </c>
      <c r="AE42" s="5">
        <f t="shared" si="5"/>
        <v>1E-3</v>
      </c>
      <c r="AF42" s="29" t="str">
        <f t="shared" si="6"/>
        <v>&lt;0.001</v>
      </c>
      <c r="AG42" s="10" t="str">
        <f t="shared" si="7"/>
        <v>&lt;0.001</v>
      </c>
      <c r="AH42" s="10" t="str">
        <f t="shared" si="8"/>
        <v>&lt;0.001</v>
      </c>
    </row>
    <row r="43" spans="1:34" x14ac:dyDescent="0.15">
      <c r="A43" s="9">
        <v>38</v>
      </c>
      <c r="B43" s="1" t="s">
        <v>36</v>
      </c>
      <c r="C43" s="9" t="s">
        <v>84</v>
      </c>
      <c r="D43" s="8">
        <v>11.8</v>
      </c>
      <c r="E43" s="10">
        <v>11.8</v>
      </c>
      <c r="F43" s="13">
        <v>12</v>
      </c>
      <c r="G43" s="10">
        <v>11.9</v>
      </c>
      <c r="H43" s="10">
        <v>11.7</v>
      </c>
      <c r="I43" s="10"/>
      <c r="J43" s="10"/>
      <c r="K43" s="10"/>
      <c r="L43" s="10"/>
      <c r="M43" s="11"/>
      <c r="N43" s="11"/>
      <c r="O43" s="11"/>
      <c r="P43" s="29"/>
      <c r="Q43" s="10"/>
      <c r="R43" s="10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  <c r="X43" s="5" t="s">
        <v>116</v>
      </c>
      <c r="Y43" s="5">
        <v>0.2</v>
      </c>
      <c r="Z43" s="5">
        <f t="shared" si="9"/>
        <v>12</v>
      </c>
      <c r="AA43" s="5">
        <f t="shared" si="10"/>
        <v>0</v>
      </c>
      <c r="AB43" s="5">
        <f t="shared" si="11"/>
        <v>7</v>
      </c>
      <c r="AC43" s="5">
        <f t="shared" si="3"/>
        <v>1.4000000000000001</v>
      </c>
      <c r="AD43" s="5">
        <f t="shared" si="4"/>
        <v>59.2</v>
      </c>
      <c r="AE43" s="5">
        <f t="shared" si="5"/>
        <v>5.05</v>
      </c>
      <c r="AF43" s="29">
        <f t="shared" si="6"/>
        <v>12</v>
      </c>
      <c r="AG43" s="10" t="str">
        <f t="shared" si="7"/>
        <v>&lt;0.2</v>
      </c>
      <c r="AH43" s="10">
        <f t="shared" si="8"/>
        <v>5.05</v>
      </c>
    </row>
    <row r="44" spans="1:34" x14ac:dyDescent="0.15">
      <c r="A44" s="9">
        <v>39</v>
      </c>
      <c r="B44" s="1" t="s">
        <v>37</v>
      </c>
      <c r="C44" s="9" t="s">
        <v>85</v>
      </c>
      <c r="D44" s="8"/>
      <c r="E44" s="10">
        <v>97</v>
      </c>
      <c r="F44" s="10"/>
      <c r="G44" s="10"/>
      <c r="H44" s="10">
        <v>91</v>
      </c>
      <c r="I44" s="10"/>
      <c r="J44" s="10"/>
      <c r="K44" s="10"/>
      <c r="L44" s="10"/>
      <c r="M44" s="10"/>
      <c r="N44" s="10"/>
      <c r="O44" s="11"/>
      <c r="P44" s="29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  <c r="X44" s="5" t="s">
        <v>117</v>
      </c>
      <c r="Y44" s="5">
        <v>1</v>
      </c>
      <c r="Z44" s="5">
        <f t="shared" si="9"/>
        <v>12</v>
      </c>
      <c r="AA44" s="5">
        <f t="shared" si="10"/>
        <v>0</v>
      </c>
      <c r="AB44" s="5">
        <f t="shared" si="11"/>
        <v>10</v>
      </c>
      <c r="AC44" s="5">
        <f t="shared" si="3"/>
        <v>10</v>
      </c>
      <c r="AD44" s="5">
        <f t="shared" si="4"/>
        <v>188</v>
      </c>
      <c r="AE44" s="5">
        <f t="shared" si="5"/>
        <v>16.5</v>
      </c>
      <c r="AF44" s="29">
        <f t="shared" si="6"/>
        <v>97</v>
      </c>
      <c r="AG44" s="10" t="str">
        <f t="shared" si="7"/>
        <v>&lt;1</v>
      </c>
      <c r="AH44" s="10">
        <f t="shared" si="8"/>
        <v>16.5</v>
      </c>
    </row>
    <row r="45" spans="1:34" x14ac:dyDescent="0.15">
      <c r="A45" s="9">
        <v>40</v>
      </c>
      <c r="B45" s="1" t="s">
        <v>38</v>
      </c>
      <c r="C45" s="9" t="s">
        <v>86</v>
      </c>
      <c r="D45" s="8"/>
      <c r="E45" s="10">
        <v>213</v>
      </c>
      <c r="F45" s="10"/>
      <c r="G45" s="10"/>
      <c r="H45" s="10">
        <v>218</v>
      </c>
      <c r="I45" s="10"/>
      <c r="J45" s="10"/>
      <c r="K45" s="10"/>
      <c r="L45" s="10"/>
      <c r="M45" s="10"/>
      <c r="N45" s="10"/>
      <c r="O45" s="11"/>
      <c r="P45" s="29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  <c r="X45" s="5" t="s">
        <v>117</v>
      </c>
      <c r="Y45" s="5">
        <v>1</v>
      </c>
      <c r="Z45" s="5">
        <f t="shared" si="9"/>
        <v>12</v>
      </c>
      <c r="AA45" s="5">
        <f t="shared" si="10"/>
        <v>0</v>
      </c>
      <c r="AB45" s="5">
        <f t="shared" si="11"/>
        <v>10</v>
      </c>
      <c r="AC45" s="5">
        <f t="shared" si="3"/>
        <v>10</v>
      </c>
      <c r="AD45" s="5">
        <f t="shared" si="4"/>
        <v>431</v>
      </c>
      <c r="AE45" s="5">
        <f t="shared" si="5"/>
        <v>36.75</v>
      </c>
      <c r="AF45" s="29">
        <f t="shared" si="6"/>
        <v>218</v>
      </c>
      <c r="AG45" s="10" t="str">
        <f t="shared" si="7"/>
        <v>&lt;1</v>
      </c>
      <c r="AH45" s="10">
        <f t="shared" si="8"/>
        <v>36.75</v>
      </c>
    </row>
    <row r="46" spans="1:34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29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  <c r="X46" s="5" t="s">
        <v>118</v>
      </c>
      <c r="Y46" s="5">
        <v>0.02</v>
      </c>
      <c r="Z46" s="5">
        <f t="shared" si="9"/>
        <v>12</v>
      </c>
      <c r="AA46" s="5">
        <f t="shared" si="10"/>
        <v>0</v>
      </c>
      <c r="AB46" s="5">
        <f t="shared" si="11"/>
        <v>12</v>
      </c>
      <c r="AC46" s="5">
        <f t="shared" si="3"/>
        <v>0.24</v>
      </c>
      <c r="AD46" s="5">
        <f t="shared" si="4"/>
        <v>0</v>
      </c>
      <c r="AE46" s="5">
        <f t="shared" si="5"/>
        <v>0.02</v>
      </c>
      <c r="AF46" s="29" t="str">
        <f t="shared" si="6"/>
        <v>&lt;0.02</v>
      </c>
      <c r="AG46" s="10" t="str">
        <f t="shared" si="7"/>
        <v>&lt;0.02</v>
      </c>
      <c r="AH46" s="10" t="str">
        <f t="shared" si="8"/>
        <v>&lt;0.02</v>
      </c>
    </row>
    <row r="47" spans="1:34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29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  <c r="X47" s="5" t="s">
        <v>119</v>
      </c>
      <c r="Y47" s="5">
        <v>9.9999999999999995E-7</v>
      </c>
      <c r="Z47" s="5">
        <f t="shared" si="9"/>
        <v>12</v>
      </c>
      <c r="AA47" s="5">
        <f t="shared" si="10"/>
        <v>0</v>
      </c>
      <c r="AB47" s="5">
        <f t="shared" si="11"/>
        <v>12</v>
      </c>
      <c r="AC47" s="5">
        <f t="shared" si="3"/>
        <v>1.2E-5</v>
      </c>
      <c r="AD47" s="5">
        <f t="shared" si="4"/>
        <v>0</v>
      </c>
      <c r="AE47" s="5">
        <f t="shared" si="5"/>
        <v>9.9999999999999995E-7</v>
      </c>
      <c r="AF47" s="29" t="str">
        <f t="shared" si="6"/>
        <v>&lt;0.000001</v>
      </c>
      <c r="AG47" s="10" t="str">
        <f t="shared" si="7"/>
        <v>&lt;0.000001</v>
      </c>
      <c r="AH47" s="10" t="str">
        <f t="shared" si="8"/>
        <v>&lt;0.000001</v>
      </c>
    </row>
    <row r="48" spans="1:34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29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  <c r="X48" s="5" t="s">
        <v>119</v>
      </c>
      <c r="Y48" s="5">
        <v>9.9999999999999995E-7</v>
      </c>
      <c r="Z48" s="5">
        <f t="shared" si="9"/>
        <v>12</v>
      </c>
      <c r="AA48" s="5">
        <f t="shared" si="10"/>
        <v>0</v>
      </c>
      <c r="AB48" s="5">
        <f t="shared" si="11"/>
        <v>12</v>
      </c>
      <c r="AC48" s="5">
        <f t="shared" si="3"/>
        <v>1.2E-5</v>
      </c>
      <c r="AD48" s="5">
        <f t="shared" si="4"/>
        <v>0</v>
      </c>
      <c r="AE48" s="5">
        <f t="shared" si="5"/>
        <v>9.9999999999999995E-7</v>
      </c>
      <c r="AF48" s="29" t="str">
        <f t="shared" si="6"/>
        <v>&lt;0.000001</v>
      </c>
      <c r="AG48" s="10" t="str">
        <f t="shared" si="7"/>
        <v>&lt;0.000001</v>
      </c>
      <c r="AH48" s="10" t="str">
        <f t="shared" si="8"/>
        <v>&lt;0.000001</v>
      </c>
    </row>
    <row r="49" spans="1:34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29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  <c r="X49" s="5" t="s">
        <v>105</v>
      </c>
      <c r="Y49" s="5">
        <v>2E-3</v>
      </c>
      <c r="Z49" s="5">
        <f t="shared" si="9"/>
        <v>12</v>
      </c>
      <c r="AA49" s="5">
        <f t="shared" si="10"/>
        <v>0</v>
      </c>
      <c r="AB49" s="5">
        <f t="shared" si="11"/>
        <v>12</v>
      </c>
      <c r="AC49" s="5">
        <f t="shared" si="3"/>
        <v>2.4E-2</v>
      </c>
      <c r="AD49" s="5">
        <f t="shared" si="4"/>
        <v>0</v>
      </c>
      <c r="AE49" s="5">
        <f t="shared" si="5"/>
        <v>2E-3</v>
      </c>
      <c r="AF49" s="29" t="str">
        <f t="shared" si="6"/>
        <v>&lt;0.002</v>
      </c>
      <c r="AG49" s="10" t="str">
        <f t="shared" si="7"/>
        <v>&lt;0.002</v>
      </c>
      <c r="AH49" s="10" t="str">
        <f t="shared" si="8"/>
        <v>&lt;0.002</v>
      </c>
    </row>
    <row r="50" spans="1:34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29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  <c r="X50" s="5" t="s">
        <v>120</v>
      </c>
      <c r="Y50" s="5">
        <v>5.0000000000000001E-4</v>
      </c>
      <c r="Z50" s="5">
        <f t="shared" si="9"/>
        <v>12</v>
      </c>
      <c r="AA50" s="5">
        <f t="shared" si="10"/>
        <v>0</v>
      </c>
      <c r="AB50" s="5">
        <f t="shared" si="11"/>
        <v>12</v>
      </c>
      <c r="AC50" s="5">
        <f t="shared" si="3"/>
        <v>6.0000000000000001E-3</v>
      </c>
      <c r="AD50" s="5">
        <f t="shared" si="4"/>
        <v>0</v>
      </c>
      <c r="AE50" s="5">
        <f t="shared" si="5"/>
        <v>5.0000000000000001E-4</v>
      </c>
      <c r="AF50" s="29" t="str">
        <f t="shared" si="6"/>
        <v>&lt;0.0005</v>
      </c>
      <c r="AG50" s="10" t="str">
        <f t="shared" si="7"/>
        <v>&lt;0.0005</v>
      </c>
      <c r="AH50" s="10" t="str">
        <f t="shared" si="8"/>
        <v>&lt;0.0005</v>
      </c>
    </row>
    <row r="51" spans="1:34" x14ac:dyDescent="0.15">
      <c r="A51" s="9">
        <v>46</v>
      </c>
      <c r="B51" s="1" t="s">
        <v>44</v>
      </c>
      <c r="C51" s="9" t="s">
        <v>89</v>
      </c>
      <c r="D51" s="8" t="s">
        <v>134</v>
      </c>
      <c r="E51" s="10" t="s">
        <v>134</v>
      </c>
      <c r="F51" s="10" t="s">
        <v>134</v>
      </c>
      <c r="G51" s="10" t="s">
        <v>134</v>
      </c>
      <c r="H51" s="10" t="s">
        <v>134</v>
      </c>
      <c r="I51" s="10"/>
      <c r="J51" s="10"/>
      <c r="K51" s="10"/>
      <c r="L51" s="10"/>
      <c r="M51" s="10"/>
      <c r="N51" s="10"/>
      <c r="O51" s="11"/>
      <c r="P51" s="29"/>
      <c r="Q51" s="10"/>
      <c r="R51" s="10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  <c r="X51" s="5" t="s">
        <v>121</v>
      </c>
      <c r="Y51" s="5">
        <v>0.3</v>
      </c>
      <c r="Z51" s="5">
        <f t="shared" si="9"/>
        <v>12</v>
      </c>
      <c r="AA51" s="5">
        <f t="shared" si="10"/>
        <v>0</v>
      </c>
      <c r="AB51" s="5">
        <f t="shared" si="11"/>
        <v>12</v>
      </c>
      <c r="AC51" s="5">
        <f t="shared" si="3"/>
        <v>3.5999999999999996</v>
      </c>
      <c r="AD51" s="5">
        <f t="shared" si="4"/>
        <v>0</v>
      </c>
      <c r="AE51" s="5">
        <f t="shared" si="5"/>
        <v>0.3</v>
      </c>
      <c r="AF51" s="29" t="str">
        <f t="shared" si="6"/>
        <v>&lt;0.3</v>
      </c>
      <c r="AG51" s="10" t="str">
        <f t="shared" si="7"/>
        <v>&lt;0.3</v>
      </c>
      <c r="AH51" s="10" t="str">
        <f t="shared" si="8"/>
        <v>&lt;0.3</v>
      </c>
    </row>
    <row r="52" spans="1:34" x14ac:dyDescent="0.15">
      <c r="A52" s="9">
        <v>47</v>
      </c>
      <c r="B52" s="1" t="s">
        <v>45</v>
      </c>
      <c r="C52" s="9" t="s">
        <v>54</v>
      </c>
      <c r="D52" s="10">
        <v>7.7</v>
      </c>
      <c r="E52" s="10">
        <v>7.7</v>
      </c>
      <c r="F52" s="10">
        <v>7.8</v>
      </c>
      <c r="G52" s="10">
        <v>7.8</v>
      </c>
      <c r="H52" s="10">
        <v>7.8</v>
      </c>
      <c r="I52" s="10"/>
      <c r="J52" s="10"/>
      <c r="K52" s="10"/>
      <c r="L52" s="10"/>
      <c r="M52" s="10"/>
      <c r="N52" s="11"/>
      <c r="O52" s="11"/>
      <c r="P52" s="29"/>
      <c r="Q52" s="10"/>
      <c r="R52" s="10"/>
      <c r="U52" s="5">
        <v>5.8</v>
      </c>
      <c r="V52" s="5">
        <v>8.6</v>
      </c>
      <c r="AF52" s="29" t="str">
        <f t="shared" si="6"/>
        <v/>
      </c>
      <c r="AG52" s="10" t="str">
        <f t="shared" si="7"/>
        <v/>
      </c>
      <c r="AH52" s="10" t="str">
        <f t="shared" si="8"/>
        <v/>
      </c>
    </row>
    <row r="53" spans="1:34" x14ac:dyDescent="0.15">
      <c r="A53" s="9">
        <v>48</v>
      </c>
      <c r="B53" s="1" t="s">
        <v>46</v>
      </c>
      <c r="C53" s="9" t="s">
        <v>55</v>
      </c>
      <c r="D53" s="10" t="s">
        <v>135</v>
      </c>
      <c r="E53" s="10" t="s">
        <v>135</v>
      </c>
      <c r="F53" s="10" t="s">
        <v>135</v>
      </c>
      <c r="G53" s="10" t="s">
        <v>135</v>
      </c>
      <c r="H53" s="10" t="s">
        <v>135</v>
      </c>
      <c r="I53" s="10"/>
      <c r="J53" s="10"/>
      <c r="K53" s="10"/>
      <c r="L53" s="10"/>
      <c r="M53" s="10"/>
      <c r="N53" s="10"/>
      <c r="O53" s="11"/>
      <c r="P53" s="29"/>
      <c r="Q53" s="10"/>
      <c r="R53" s="10"/>
      <c r="V53" s="5" t="s">
        <v>95</v>
      </c>
      <c r="AF53" s="29" t="str">
        <f t="shared" si="6"/>
        <v/>
      </c>
      <c r="AG53" s="10" t="str">
        <f t="shared" si="7"/>
        <v/>
      </c>
      <c r="AH53" s="10" t="str">
        <f t="shared" si="8"/>
        <v/>
      </c>
    </row>
    <row r="54" spans="1:34" x14ac:dyDescent="0.15">
      <c r="A54" s="9">
        <v>49</v>
      </c>
      <c r="B54" s="1" t="s">
        <v>47</v>
      </c>
      <c r="C54" s="9" t="s">
        <v>55</v>
      </c>
      <c r="D54" s="10" t="s">
        <v>135</v>
      </c>
      <c r="E54" s="10" t="s">
        <v>135</v>
      </c>
      <c r="F54" s="10" t="s">
        <v>135</v>
      </c>
      <c r="G54" s="10" t="s">
        <v>135</v>
      </c>
      <c r="H54" s="10" t="s">
        <v>135</v>
      </c>
      <c r="I54" s="10"/>
      <c r="J54" s="10"/>
      <c r="K54" s="10"/>
      <c r="L54" s="10"/>
      <c r="M54" s="10"/>
      <c r="N54" s="10"/>
      <c r="O54" s="11"/>
      <c r="P54" s="29"/>
      <c r="Q54" s="10"/>
      <c r="R54" s="10"/>
      <c r="V54" s="5" t="s">
        <v>95</v>
      </c>
      <c r="AF54" s="29" t="str">
        <f t="shared" si="6"/>
        <v/>
      </c>
      <c r="AG54" s="10" t="str">
        <f t="shared" si="7"/>
        <v/>
      </c>
      <c r="AH54" s="10" t="str">
        <f t="shared" si="8"/>
        <v/>
      </c>
    </row>
    <row r="55" spans="1:34" x14ac:dyDescent="0.15">
      <c r="A55" s="9">
        <v>50</v>
      </c>
      <c r="B55" s="1" t="s">
        <v>48</v>
      </c>
      <c r="C55" s="9" t="s">
        <v>56</v>
      </c>
      <c r="D55" s="10" t="s">
        <v>136</v>
      </c>
      <c r="E55" s="10" t="s">
        <v>136</v>
      </c>
      <c r="F55" s="10" t="s">
        <v>136</v>
      </c>
      <c r="G55" s="10" t="s">
        <v>136</v>
      </c>
      <c r="H55" s="10" t="s">
        <v>136</v>
      </c>
      <c r="I55" s="10"/>
      <c r="J55" s="10"/>
      <c r="K55" s="10"/>
      <c r="L55" s="10"/>
      <c r="M55" s="10"/>
      <c r="N55" s="10"/>
      <c r="O55" s="11"/>
      <c r="P55" s="29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  <c r="X55" s="5" t="s">
        <v>122</v>
      </c>
      <c r="Y55" s="5">
        <v>0.5</v>
      </c>
      <c r="Z55" s="5">
        <f t="shared" si="9"/>
        <v>12</v>
      </c>
      <c r="AA55" s="5">
        <f t="shared" si="10"/>
        <v>0</v>
      </c>
      <c r="AB55" s="5">
        <f t="shared" si="11"/>
        <v>12</v>
      </c>
      <c r="AC55" s="5">
        <f t="shared" si="3"/>
        <v>6</v>
      </c>
      <c r="AD55" s="5">
        <f t="shared" si="4"/>
        <v>0</v>
      </c>
      <c r="AE55" s="5">
        <f t="shared" si="5"/>
        <v>0.5</v>
      </c>
      <c r="AF55" s="29" t="str">
        <f t="shared" si="6"/>
        <v>&lt;0.5</v>
      </c>
      <c r="AG55" s="10" t="str">
        <f t="shared" si="7"/>
        <v>&lt;0.5</v>
      </c>
      <c r="AH55" s="10" t="str">
        <f t="shared" si="8"/>
        <v>&lt;0.5</v>
      </c>
    </row>
    <row r="56" spans="1:34" x14ac:dyDescent="0.15">
      <c r="A56" s="14">
        <v>51</v>
      </c>
      <c r="B56" s="2" t="s">
        <v>49</v>
      </c>
      <c r="C56" s="14" t="s">
        <v>57</v>
      </c>
      <c r="D56" s="15" t="s">
        <v>138</v>
      </c>
      <c r="E56" s="15" t="s">
        <v>138</v>
      </c>
      <c r="F56" s="15" t="s">
        <v>138</v>
      </c>
      <c r="G56" s="15" t="s">
        <v>138</v>
      </c>
      <c r="H56" s="15" t="s">
        <v>138</v>
      </c>
      <c r="I56" s="15"/>
      <c r="J56" s="15"/>
      <c r="K56" s="15"/>
      <c r="L56" s="15"/>
      <c r="M56" s="15"/>
      <c r="N56" s="15"/>
      <c r="O56" s="16"/>
      <c r="P56" s="17"/>
      <c r="Q56" s="15"/>
      <c r="R56" s="15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  <c r="X56" s="5" t="s">
        <v>108</v>
      </c>
      <c r="Y56" s="5">
        <v>0.1</v>
      </c>
      <c r="Z56" s="5">
        <f t="shared" si="9"/>
        <v>12</v>
      </c>
      <c r="AA56" s="5">
        <f t="shared" si="10"/>
        <v>0</v>
      </c>
      <c r="AB56" s="5">
        <f t="shared" si="11"/>
        <v>12</v>
      </c>
      <c r="AC56" s="5">
        <f t="shared" si="3"/>
        <v>1.2000000000000002</v>
      </c>
      <c r="AD56" s="5">
        <f t="shared" si="4"/>
        <v>0</v>
      </c>
      <c r="AE56" s="5">
        <f t="shared" si="5"/>
        <v>0.10000000000000002</v>
      </c>
      <c r="AF56" s="17" t="str">
        <f t="shared" si="6"/>
        <v>&lt;0.1</v>
      </c>
      <c r="AG56" s="15" t="str">
        <f t="shared" si="7"/>
        <v>&lt;0.1</v>
      </c>
      <c r="AH56" s="15" t="str">
        <f t="shared" si="8"/>
        <v>&lt;0.1</v>
      </c>
    </row>
    <row r="57" spans="1:34" x14ac:dyDescent="0.15">
      <c r="A57" s="5" t="s">
        <v>61</v>
      </c>
      <c r="B57" s="22" t="s">
        <v>62</v>
      </c>
      <c r="P57" s="39"/>
      <c r="AF57" s="39"/>
    </row>
    <row r="58" spans="1:34" x14ac:dyDescent="0.15">
      <c r="A58" s="18"/>
      <c r="B58" s="18" t="s">
        <v>59</v>
      </c>
      <c r="C58" s="18"/>
      <c r="D58" s="19">
        <v>16.8</v>
      </c>
      <c r="E58" s="19">
        <v>18.5</v>
      </c>
      <c r="F58" s="19">
        <v>27.3</v>
      </c>
      <c r="G58" s="19">
        <v>29.3</v>
      </c>
      <c r="H58" s="19">
        <v>25</v>
      </c>
      <c r="I58" s="19"/>
      <c r="J58" s="19"/>
      <c r="K58" s="19"/>
      <c r="L58" s="19"/>
      <c r="M58" s="19"/>
      <c r="N58" s="19"/>
      <c r="O58" s="19"/>
      <c r="P58" s="31"/>
      <c r="Q58" s="19"/>
      <c r="R58" s="19"/>
      <c r="AF58" s="31">
        <f>MAX(D58:O58)</f>
        <v>29.3</v>
      </c>
      <c r="AG58" s="19">
        <f>MIN(D58:O58)</f>
        <v>16.8</v>
      </c>
      <c r="AH58" s="19">
        <f>AVERAGE(D58:O58)</f>
        <v>23.38</v>
      </c>
    </row>
    <row r="59" spans="1:34" x14ac:dyDescent="0.15">
      <c r="A59" s="20"/>
      <c r="B59" s="20" t="s">
        <v>60</v>
      </c>
      <c r="C59" s="20"/>
      <c r="D59" s="13">
        <v>15.5</v>
      </c>
      <c r="E59" s="13">
        <v>16</v>
      </c>
      <c r="F59" s="13">
        <v>17</v>
      </c>
      <c r="G59" s="13">
        <v>18</v>
      </c>
      <c r="H59" s="13">
        <v>19.5</v>
      </c>
      <c r="I59" s="13"/>
      <c r="J59" s="13"/>
      <c r="K59" s="13"/>
      <c r="L59" s="13"/>
      <c r="M59" s="13"/>
      <c r="N59" s="13"/>
      <c r="O59" s="13"/>
      <c r="P59" s="32"/>
      <c r="Q59" s="13"/>
      <c r="R59" s="13"/>
      <c r="AF59" s="32">
        <f>MAX(D59:O59)</f>
        <v>19.5</v>
      </c>
      <c r="AG59" s="13">
        <f>MIN(D59:O59)</f>
        <v>15.5</v>
      </c>
      <c r="AH59" s="13">
        <f>AVERAGE(D59:O59)</f>
        <v>17.2</v>
      </c>
    </row>
    <row r="60" spans="1:34" x14ac:dyDescent="0.15">
      <c r="A60" s="21"/>
      <c r="B60" s="21" t="s">
        <v>90</v>
      </c>
      <c r="C60" s="21"/>
      <c r="D60" s="28">
        <v>0.2</v>
      </c>
      <c r="E60" s="28">
        <v>0.22</v>
      </c>
      <c r="F60" s="28">
        <v>0.18</v>
      </c>
      <c r="G60" s="28">
        <v>0.22</v>
      </c>
      <c r="H60" s="28">
        <v>0.24</v>
      </c>
      <c r="I60" s="28"/>
      <c r="J60" s="28"/>
      <c r="K60" s="28"/>
      <c r="L60" s="28"/>
      <c r="M60" s="28"/>
      <c r="N60" s="28"/>
      <c r="O60" s="28"/>
      <c r="P60" s="40"/>
      <c r="Q60" s="38"/>
      <c r="R60" s="38"/>
      <c r="AF60" s="40">
        <f>MAX(D60:O60)</f>
        <v>0.24</v>
      </c>
      <c r="AG60" s="38">
        <f>MIN(D60:O60)</f>
        <v>0.18</v>
      </c>
      <c r="AH60" s="38">
        <f>AVERAGE(D60:O60)</f>
        <v>0.21200000000000002</v>
      </c>
    </row>
  </sheetData>
  <mergeCells count="3">
    <mergeCell ref="A1:R1"/>
    <mergeCell ref="AF2:AH3"/>
    <mergeCell ref="A4:C4"/>
  </mergeCells>
  <phoneticPr fontId="10"/>
  <conditionalFormatting sqref="D6:O7">
    <cfRule type="cellIs" dxfId="1565" priority="69" operator="equal">
      <formula>$W$6</formula>
    </cfRule>
  </conditionalFormatting>
  <conditionalFormatting sqref="D7:O7">
    <cfRule type="cellIs" dxfId="1564" priority="260" stopIfTrue="1" operator="equal">
      <formula>$V$7</formula>
    </cfRule>
  </conditionalFormatting>
  <conditionalFormatting sqref="D8:O8">
    <cfRule type="cellIs" dxfId="1563" priority="67" stopIfTrue="1" operator="greaterThan">
      <formula>$S$8</formula>
    </cfRule>
    <cfRule type="cellIs" dxfId="1562" priority="66" stopIfTrue="1" operator="greaterThan">
      <formula>$T$8</formula>
    </cfRule>
    <cfRule type="cellIs" dxfId="1561" priority="65" stopIfTrue="1" operator="greaterThan">
      <formula>$U$8</formula>
    </cfRule>
    <cfRule type="cellIs" dxfId="1560" priority="64" stopIfTrue="1" operator="greaterThan">
      <formula>$V$8</formula>
    </cfRule>
  </conditionalFormatting>
  <conditionalFormatting sqref="D8:O56">
    <cfRule type="cellIs" dxfId="1559" priority="63" stopIfTrue="1" operator="equal">
      <formula>$W$6</formula>
    </cfRule>
  </conditionalFormatting>
  <conditionalFormatting sqref="D6:R6 AF6:AH6">
    <cfRule type="cellIs" dxfId="1558" priority="264" stopIfTrue="1" operator="greaterThan">
      <formula>$S$6</formula>
    </cfRule>
    <cfRule type="cellIs" dxfId="1557" priority="263" stopIfTrue="1" operator="greaterThan">
      <formula>$T$6</formula>
    </cfRule>
    <cfRule type="cellIs" dxfId="1556" priority="262" stopIfTrue="1" operator="greaterThan">
      <formula>$U$6</formula>
    </cfRule>
    <cfRule type="cellIs" dxfId="1555" priority="261" stopIfTrue="1" operator="greaterThan">
      <formula>$V$6</formula>
    </cfRule>
  </conditionalFormatting>
  <conditionalFormatting sqref="D9:R9 AF9:AH9">
    <cfRule type="cellIs" dxfId="1554" priority="253" stopIfTrue="1" operator="greaterThan">
      <formula>$U$9</formula>
    </cfRule>
    <cfRule type="cellIs" dxfId="1553" priority="255" stopIfTrue="1" operator="greaterThan">
      <formula>$S$9</formula>
    </cfRule>
    <cfRule type="cellIs" dxfId="1552" priority="254" stopIfTrue="1" operator="greaterThan">
      <formula>$T$9</formula>
    </cfRule>
  </conditionalFormatting>
  <conditionalFormatting sqref="D10:R10 AF10:AH10">
    <cfRule type="cellIs" dxfId="1551" priority="251" stopIfTrue="1" operator="greaterThan">
      <formula>$S$10</formula>
    </cfRule>
    <cfRule type="cellIs" dxfId="1550" priority="250" stopIfTrue="1" operator="greaterThan">
      <formula>$T$10</formula>
    </cfRule>
    <cfRule type="cellIs" dxfId="1549" priority="249" stopIfTrue="1" operator="greaterThan">
      <formula>$U$10</formula>
    </cfRule>
  </conditionalFormatting>
  <conditionalFormatting sqref="D11:R11 AF11:AH11">
    <cfRule type="cellIs" dxfId="1548" priority="247" stopIfTrue="1" operator="greaterThan">
      <formula>$S$11</formula>
    </cfRule>
    <cfRule type="cellIs" dxfId="1547" priority="246" stopIfTrue="1" operator="greaterThan">
      <formula>$T$11</formula>
    </cfRule>
    <cfRule type="cellIs" dxfId="1546" priority="245" stopIfTrue="1" operator="greaterThan">
      <formula>$U$11</formula>
    </cfRule>
  </conditionalFormatting>
  <conditionalFormatting sqref="D12:R12 AF12:AH12">
    <cfRule type="cellIs" dxfId="1545" priority="241" stopIfTrue="1" operator="greaterThan">
      <formula>$U$12</formula>
    </cfRule>
    <cfRule type="cellIs" dxfId="1544" priority="242" stopIfTrue="1" operator="greaterThan">
      <formula>$T$12</formula>
    </cfRule>
    <cfRule type="cellIs" dxfId="1543" priority="243" stopIfTrue="1" operator="greaterThan">
      <formula>$S$12</formula>
    </cfRule>
  </conditionalFormatting>
  <conditionalFormatting sqref="D13:R13 AF13:AH13">
    <cfRule type="cellIs" dxfId="1542" priority="238" stopIfTrue="1" operator="greaterThan">
      <formula>$T$13</formula>
    </cfRule>
    <cfRule type="cellIs" dxfId="1541" priority="239" stopIfTrue="1" operator="greaterThan">
      <formula>$S$13</formula>
    </cfRule>
    <cfRule type="cellIs" dxfId="1540" priority="237" stopIfTrue="1" operator="greaterThan">
      <formula>$U$13</formula>
    </cfRule>
  </conditionalFormatting>
  <conditionalFormatting sqref="D14:R14 AF14:AH14">
    <cfRule type="cellIs" dxfId="1539" priority="233" stopIfTrue="1" operator="greaterThan">
      <formula>$U$14</formula>
    </cfRule>
    <cfRule type="cellIs" dxfId="1538" priority="234" stopIfTrue="1" operator="greaterThan">
      <formula>$T$14</formula>
    </cfRule>
    <cfRule type="cellIs" dxfId="1537" priority="235" stopIfTrue="1" operator="greaterThan">
      <formula>$S$14</formula>
    </cfRule>
  </conditionalFormatting>
  <conditionalFormatting sqref="D15:R15 AF15:AH15">
    <cfRule type="cellIs" dxfId="1536" priority="231" stopIfTrue="1" operator="greaterThan">
      <formula>$S$15</formula>
    </cfRule>
    <cfRule type="cellIs" dxfId="1535" priority="229" stopIfTrue="1" operator="greaterThan">
      <formula>$U$15</formula>
    </cfRule>
    <cfRule type="cellIs" dxfId="1534" priority="230" stopIfTrue="1" operator="greaterThan">
      <formula>$T$15</formula>
    </cfRule>
  </conditionalFormatting>
  <conditionalFormatting sqref="D16:R16 AF16:AH16">
    <cfRule type="cellIs" dxfId="1533" priority="54" operator="equal">
      <formula>$X$16</formula>
    </cfRule>
    <cfRule type="cellIs" dxfId="1532" priority="225" stopIfTrue="1" operator="greaterThan">
      <formula>$U$16</formula>
    </cfRule>
    <cfRule type="cellIs" dxfId="1531" priority="226" stopIfTrue="1" operator="greaterThan">
      <formula>$T$16</formula>
    </cfRule>
    <cfRule type="cellIs" dxfId="1530" priority="227" stopIfTrue="1" operator="greaterThan">
      <formula>$S$16</formula>
    </cfRule>
  </conditionalFormatting>
  <conditionalFormatting sqref="D17:R17 AF17:AH17">
    <cfRule type="cellIs" dxfId="1529" priority="223" stopIfTrue="1" operator="greaterThan">
      <formula>$S$17</formula>
    </cfRule>
    <cfRule type="cellIs" dxfId="1528" priority="53" operator="equal">
      <formula>$X$17</formula>
    </cfRule>
    <cfRule type="cellIs" dxfId="1527" priority="222" stopIfTrue="1" operator="greaterThan">
      <formula>$T$17</formula>
    </cfRule>
    <cfRule type="cellIs" dxfId="1526" priority="221" stopIfTrue="1" operator="greaterThan">
      <formula>$U$17</formula>
    </cfRule>
  </conditionalFormatting>
  <conditionalFormatting sqref="D18:R18 AF18:AH18">
    <cfRule type="cellIs" dxfId="1525" priority="217" stopIfTrue="1" operator="greaterThan">
      <formula>$U$18</formula>
    </cfRule>
    <cfRule type="cellIs" dxfId="1524" priority="218" stopIfTrue="1" operator="greaterThan">
      <formula>$T$18</formula>
    </cfRule>
    <cfRule type="cellIs" dxfId="1523" priority="219" stopIfTrue="1" operator="greaterThan">
      <formula>$S$18</formula>
    </cfRule>
    <cfRule type="cellIs" dxfId="1522" priority="52" operator="equal">
      <formula>$X$18</formula>
    </cfRule>
  </conditionalFormatting>
  <conditionalFormatting sqref="D19:R19 AF19:AH19">
    <cfRule type="cellIs" dxfId="1521" priority="214" stopIfTrue="1" operator="greaterThan">
      <formula>$T$19</formula>
    </cfRule>
    <cfRule type="cellIs" dxfId="1520" priority="215" stopIfTrue="1" operator="greaterThan">
      <formula>$S$19</formula>
    </cfRule>
    <cfRule type="cellIs" dxfId="1519" priority="51" operator="equal">
      <formula>$X$19</formula>
    </cfRule>
    <cfRule type="cellIs" dxfId="1518" priority="213" stopIfTrue="1" operator="greaterThan">
      <formula>$U$19</formula>
    </cfRule>
  </conditionalFormatting>
  <conditionalFormatting sqref="D20:R20 AF20:AH20">
    <cfRule type="cellIs" dxfId="1517" priority="209" stopIfTrue="1" operator="greaterThan">
      <formula>$U$20</formula>
    </cfRule>
    <cfRule type="cellIs" dxfId="1516" priority="50" operator="equal">
      <formula>$X$20</formula>
    </cfRule>
    <cfRule type="cellIs" dxfId="1515" priority="211" stopIfTrue="1" operator="greaterThan">
      <formula>$S$20</formula>
    </cfRule>
    <cfRule type="cellIs" dxfId="1514" priority="210" stopIfTrue="1" operator="greaterThan">
      <formula>$T$20</formula>
    </cfRule>
  </conditionalFormatting>
  <conditionalFormatting sqref="D21:R21 AF21:AH21">
    <cfRule type="cellIs" dxfId="1513" priority="205" stopIfTrue="1" operator="greaterThan">
      <formula>$U$21</formula>
    </cfRule>
    <cfRule type="cellIs" dxfId="1512" priority="206" stopIfTrue="1" operator="greaterThan">
      <formula>$T$21</formula>
    </cfRule>
    <cfRule type="cellIs" dxfId="1511" priority="207" stopIfTrue="1" operator="greaterThan">
      <formula>$S$21</formula>
    </cfRule>
    <cfRule type="cellIs" dxfId="1510" priority="49" operator="equal">
      <formula>$X$21</formula>
    </cfRule>
  </conditionalFormatting>
  <conditionalFormatting sqref="D22:R22 AF22:AH22">
    <cfRule type="cellIs" dxfId="1509" priority="201" stopIfTrue="1" operator="greaterThan">
      <formula>$U$22</formula>
    </cfRule>
    <cfRule type="cellIs" dxfId="1508" priority="202" stopIfTrue="1" operator="greaterThan">
      <formula>$T$22</formula>
    </cfRule>
    <cfRule type="cellIs" dxfId="1507" priority="203" stopIfTrue="1" operator="greaterThan">
      <formula>$S$22</formula>
    </cfRule>
    <cfRule type="cellIs" dxfId="1506" priority="48" operator="equal">
      <formula>$X$22</formula>
    </cfRule>
  </conditionalFormatting>
  <conditionalFormatting sqref="D23:R23 AF23:AH23">
    <cfRule type="cellIs" dxfId="1505" priority="197" stopIfTrue="1" operator="greaterThan">
      <formula>$U$23</formula>
    </cfRule>
    <cfRule type="cellIs" dxfId="1504" priority="199" stopIfTrue="1" operator="greaterThan">
      <formula>$S$23</formula>
    </cfRule>
    <cfRule type="cellIs" dxfId="1503" priority="198" stopIfTrue="1" operator="greaterThan">
      <formula>$T$23</formula>
    </cfRule>
    <cfRule type="cellIs" dxfId="1502" priority="47" operator="equal">
      <formula>$X$23</formula>
    </cfRule>
  </conditionalFormatting>
  <conditionalFormatting sqref="D24:R24 AF24:AH24">
    <cfRule type="cellIs" dxfId="1501" priority="193" stopIfTrue="1" operator="greaterThan">
      <formula>$U$24</formula>
    </cfRule>
    <cfRule type="cellIs" dxfId="1500" priority="194" stopIfTrue="1" operator="greaterThan">
      <formula>$T$24</formula>
    </cfRule>
    <cfRule type="cellIs" dxfId="1499" priority="195" stopIfTrue="1" operator="greaterThan">
      <formula>$S$24</formula>
    </cfRule>
    <cfRule type="cellIs" dxfId="1498" priority="46" operator="equal">
      <formula>$X$24</formula>
    </cfRule>
  </conditionalFormatting>
  <conditionalFormatting sqref="D25:R25 AF25:AH25">
    <cfRule type="cellIs" dxfId="1497" priority="190" stopIfTrue="1" operator="greaterThan">
      <formula>$T$25</formula>
    </cfRule>
    <cfRule type="cellIs" dxfId="1496" priority="191" stopIfTrue="1" operator="greaterThan">
      <formula>$S$25</formula>
    </cfRule>
    <cfRule type="cellIs" dxfId="1495" priority="189" stopIfTrue="1" operator="greaterThan">
      <formula>$U$25</formula>
    </cfRule>
    <cfRule type="cellIs" dxfId="1494" priority="45" operator="equal">
      <formula>$X$25</formula>
    </cfRule>
  </conditionalFormatting>
  <conditionalFormatting sqref="D26:R26 AF26:AH26">
    <cfRule type="cellIs" dxfId="1493" priority="44" operator="equal">
      <formula>$X$26</formula>
    </cfRule>
    <cfRule type="cellIs" dxfId="1492" priority="185" stopIfTrue="1" operator="greaterThan">
      <formula>$U$26</formula>
    </cfRule>
    <cfRule type="cellIs" dxfId="1491" priority="186" stopIfTrue="1" operator="greaterThan">
      <formula>$T$26</formula>
    </cfRule>
    <cfRule type="cellIs" dxfId="1490" priority="187" stopIfTrue="1" operator="greaterThan">
      <formula>$S$26</formula>
    </cfRule>
  </conditionalFormatting>
  <conditionalFormatting sqref="D27:R27 AF27:AH27">
    <cfRule type="cellIs" dxfId="1489" priority="181" stopIfTrue="1" operator="greaterThan">
      <formula>$U$27</formula>
    </cfRule>
    <cfRule type="cellIs" dxfId="1488" priority="182" stopIfTrue="1" operator="greaterThan">
      <formula>$T$27</formula>
    </cfRule>
    <cfRule type="cellIs" dxfId="1487" priority="183" stopIfTrue="1" operator="greaterThan">
      <formula>$S$27</formula>
    </cfRule>
    <cfRule type="cellIs" dxfId="1486" priority="43" operator="equal">
      <formula>$X$27</formula>
    </cfRule>
  </conditionalFormatting>
  <conditionalFormatting sqref="D28:R28 AF28:AH28">
    <cfRule type="cellIs" dxfId="1485" priority="177" stopIfTrue="1" operator="greaterThan">
      <formula>$U$28</formula>
    </cfRule>
    <cfRule type="cellIs" dxfId="1484" priority="179" stopIfTrue="1" operator="greaterThan">
      <formula>$S$28</formula>
    </cfRule>
    <cfRule type="cellIs" dxfId="1483" priority="42" operator="equal">
      <formula>$X$28</formula>
    </cfRule>
    <cfRule type="cellIs" dxfId="1482" priority="178" stopIfTrue="1" operator="greaterThan">
      <formula>$T$28</formula>
    </cfRule>
  </conditionalFormatting>
  <conditionalFormatting sqref="D29:R29 AF29:AH29">
    <cfRule type="cellIs" dxfId="1481" priority="174" stopIfTrue="1" operator="greaterThan">
      <formula>$T$29</formula>
    </cfRule>
    <cfRule type="cellIs" dxfId="1480" priority="173" stopIfTrue="1" operator="greaterThan">
      <formula>$U$29</formula>
    </cfRule>
    <cfRule type="cellIs" dxfId="1479" priority="175" stopIfTrue="1" operator="greaterThan">
      <formula>$S$29</formula>
    </cfRule>
    <cfRule type="cellIs" dxfId="1478" priority="41" operator="equal">
      <formula>$X$29</formula>
    </cfRule>
  </conditionalFormatting>
  <conditionalFormatting sqref="D30:R30 AF30:AH30">
    <cfRule type="cellIs" dxfId="1477" priority="40" operator="equal">
      <formula>$X$30</formula>
    </cfRule>
    <cfRule type="cellIs" dxfId="1476" priority="169" stopIfTrue="1" operator="greaterThan">
      <formula>$U$30</formula>
    </cfRule>
    <cfRule type="cellIs" dxfId="1475" priority="170" stopIfTrue="1" operator="greaterThan">
      <formula>$T$30</formula>
    </cfRule>
    <cfRule type="cellIs" dxfId="1474" priority="171" stopIfTrue="1" operator="greaterThan">
      <formula>$S$30</formula>
    </cfRule>
  </conditionalFormatting>
  <conditionalFormatting sqref="D31:R31 AF31:AH31">
    <cfRule type="cellIs" dxfId="1473" priority="39" operator="equal">
      <formula>$X$31</formula>
    </cfRule>
    <cfRule type="cellIs" dxfId="1472" priority="167" stopIfTrue="1" operator="greaterThan">
      <formula>$S$31</formula>
    </cfRule>
    <cfRule type="cellIs" dxfId="1471" priority="166" stopIfTrue="1" operator="greaterThan">
      <formula>$T$31</formula>
    </cfRule>
    <cfRule type="cellIs" dxfId="1470" priority="165" stopIfTrue="1" operator="greaterThan">
      <formula>$U$31</formula>
    </cfRule>
  </conditionalFormatting>
  <conditionalFormatting sqref="D32:R32 AF32:AH32">
    <cfRule type="cellIs" dxfId="1469" priority="38" operator="equal">
      <formula>$X$32</formula>
    </cfRule>
    <cfRule type="cellIs" dxfId="1468" priority="162" stopIfTrue="1" operator="greaterThan">
      <formula>$T$32</formula>
    </cfRule>
    <cfRule type="cellIs" dxfId="1467" priority="161" stopIfTrue="1" operator="greaterThan">
      <formula>$U$32</formula>
    </cfRule>
    <cfRule type="cellIs" dxfId="1466" priority="163" stopIfTrue="1" operator="greaterThan">
      <formula>$S$32</formula>
    </cfRule>
  </conditionalFormatting>
  <conditionalFormatting sqref="D33:R33 AF33:AH33">
    <cfRule type="cellIs" dxfId="1465" priority="37" operator="equal">
      <formula>$X$33</formula>
    </cfRule>
    <cfRule type="cellIs" dxfId="1464" priority="157" stopIfTrue="1" operator="greaterThan">
      <formula>$U$33</formula>
    </cfRule>
    <cfRule type="cellIs" dxfId="1463" priority="159" stopIfTrue="1" operator="greaterThan">
      <formula>$S$33</formula>
    </cfRule>
    <cfRule type="cellIs" dxfId="1462" priority="158" stopIfTrue="1" operator="greaterThan">
      <formula>$T$33</formula>
    </cfRule>
  </conditionalFormatting>
  <conditionalFormatting sqref="D34:R34 AF34:AH34">
    <cfRule type="cellIs" dxfId="1461" priority="36" operator="equal">
      <formula>$X$34</formula>
    </cfRule>
    <cfRule type="cellIs" dxfId="1460" priority="155" stopIfTrue="1" operator="greaterThan">
      <formula>$S$34</formula>
    </cfRule>
    <cfRule type="cellIs" dxfId="1459" priority="154" stopIfTrue="1" operator="greaterThan">
      <formula>$T$34</formula>
    </cfRule>
    <cfRule type="cellIs" dxfId="1458" priority="153" stopIfTrue="1" operator="greaterThan">
      <formula>$U$34</formula>
    </cfRule>
  </conditionalFormatting>
  <conditionalFormatting sqref="D35:R35 AF35:AH35">
    <cfRule type="cellIs" dxfId="1457" priority="35" operator="equal">
      <formula>$X$35</formula>
    </cfRule>
    <cfRule type="cellIs" dxfId="1456" priority="151" stopIfTrue="1" operator="greaterThan">
      <formula>$S$35</formula>
    </cfRule>
    <cfRule type="cellIs" dxfId="1455" priority="150" stopIfTrue="1" operator="greaterThan">
      <formula>$T$35</formula>
    </cfRule>
    <cfRule type="cellIs" dxfId="1454" priority="149" stopIfTrue="1" operator="greaterThan">
      <formula>$U$35</formula>
    </cfRule>
  </conditionalFormatting>
  <conditionalFormatting sqref="D36:R36 AF36:AH36">
    <cfRule type="cellIs" dxfId="1453" priority="34" operator="equal">
      <formula>$X$36</formula>
    </cfRule>
    <cfRule type="cellIs" dxfId="1452" priority="145" stopIfTrue="1" operator="greaterThan">
      <formula>$U$36</formula>
    </cfRule>
    <cfRule type="cellIs" dxfId="1451" priority="146" stopIfTrue="1" operator="greaterThan">
      <formula>$T$36</formula>
    </cfRule>
    <cfRule type="cellIs" dxfId="1450" priority="147" stopIfTrue="1" operator="greaterThan">
      <formula>$S$36</formula>
    </cfRule>
  </conditionalFormatting>
  <conditionalFormatting sqref="D37:R37 AF37:AH37">
    <cfRule type="cellIs" dxfId="1449" priority="143" stopIfTrue="1" operator="greaterThan">
      <formula>$S$37</formula>
    </cfRule>
    <cfRule type="cellIs" dxfId="1448" priority="33" operator="equal">
      <formula>$X$37</formula>
    </cfRule>
    <cfRule type="cellIs" dxfId="1447" priority="141" stopIfTrue="1" operator="greaterThan">
      <formula>$U$37</formula>
    </cfRule>
    <cfRule type="cellIs" dxfId="1446" priority="142" stopIfTrue="1" operator="greaterThan">
      <formula>$T$37</formula>
    </cfRule>
  </conditionalFormatting>
  <conditionalFormatting sqref="D38:R38 AF38:AH38">
    <cfRule type="cellIs" dxfId="1445" priority="138" stopIfTrue="1" operator="greaterThan">
      <formula>$T$38</formula>
    </cfRule>
    <cfRule type="cellIs" dxfId="1444" priority="139" stopIfTrue="1" operator="greaterThan">
      <formula>$S$38</formula>
    </cfRule>
    <cfRule type="cellIs" dxfId="1443" priority="137" stopIfTrue="1" operator="greaterThan">
      <formula>$U$38</formula>
    </cfRule>
    <cfRule type="cellIs" dxfId="1442" priority="32" operator="equal">
      <formula>$X$38</formula>
    </cfRule>
  </conditionalFormatting>
  <conditionalFormatting sqref="D39:R39 AF39:AH39">
    <cfRule type="cellIs" dxfId="1441" priority="133" stopIfTrue="1" operator="greaterThan">
      <formula>$U$39</formula>
    </cfRule>
    <cfRule type="cellIs" dxfId="1440" priority="134" stopIfTrue="1" operator="greaterThan">
      <formula>$T$39</formula>
    </cfRule>
    <cfRule type="cellIs" dxfId="1439" priority="31" operator="equal">
      <formula>$X$39</formula>
    </cfRule>
    <cfRule type="cellIs" dxfId="1438" priority="135" stopIfTrue="1" operator="greaterThan">
      <formula>$S$39</formula>
    </cfRule>
  </conditionalFormatting>
  <conditionalFormatting sqref="D40:R40 AF40:AH40">
    <cfRule type="cellIs" dxfId="1437" priority="129" stopIfTrue="1" operator="greaterThan">
      <formula>$U$40</formula>
    </cfRule>
    <cfRule type="cellIs" dxfId="1436" priority="30" operator="equal">
      <formula>$X$40</formula>
    </cfRule>
    <cfRule type="cellIs" dxfId="1435" priority="130" stopIfTrue="1" operator="greaterThan">
      <formula>$T$40</formula>
    </cfRule>
    <cfRule type="cellIs" dxfId="1434" priority="131" stopIfTrue="1" operator="greaterThan">
      <formula>$S$40</formula>
    </cfRule>
  </conditionalFormatting>
  <conditionalFormatting sqref="D41:R41 AF41:AH41">
    <cfRule type="cellIs" dxfId="1433" priority="29" operator="equal">
      <formula>$X$41</formula>
    </cfRule>
    <cfRule type="cellIs" dxfId="1432" priority="125" stopIfTrue="1" operator="greaterThan">
      <formula>$U$41</formula>
    </cfRule>
    <cfRule type="cellIs" dxfId="1431" priority="126" stopIfTrue="1" operator="greaterThan">
      <formula>$T$41</formula>
    </cfRule>
    <cfRule type="cellIs" dxfId="1430" priority="127" stopIfTrue="1" operator="greaterThan">
      <formula>$S$41</formula>
    </cfRule>
  </conditionalFormatting>
  <conditionalFormatting sqref="D42:R42 AF42:AH42">
    <cfRule type="cellIs" dxfId="1429" priority="123" stopIfTrue="1" operator="greaterThan">
      <formula>$S$42</formula>
    </cfRule>
    <cfRule type="cellIs" dxfId="1428" priority="121" stopIfTrue="1" operator="greaterThan">
      <formula>$U$42</formula>
    </cfRule>
    <cfRule type="cellIs" dxfId="1427" priority="122" stopIfTrue="1" operator="greaterThan">
      <formula>$T$42</formula>
    </cfRule>
    <cfRule type="cellIs" dxfId="1426" priority="28" operator="equal">
      <formula>$X$42</formula>
    </cfRule>
  </conditionalFormatting>
  <conditionalFormatting sqref="D43:R43 AF43:AH43">
    <cfRule type="cellIs" dxfId="1425" priority="118" stopIfTrue="1" operator="greaterThan">
      <formula>$T$43</formula>
    </cfRule>
    <cfRule type="cellIs" dxfId="1424" priority="117" stopIfTrue="1" operator="greaterThan">
      <formula>$U$43</formula>
    </cfRule>
    <cfRule type="cellIs" dxfId="1423" priority="27" operator="equal">
      <formula>$X$43</formula>
    </cfRule>
    <cfRule type="cellIs" dxfId="1422" priority="119" stopIfTrue="1" operator="greaterThan">
      <formula>$S$43</formula>
    </cfRule>
  </conditionalFormatting>
  <conditionalFormatting sqref="D44:R44 AF44:AH44">
    <cfRule type="cellIs" dxfId="1421" priority="115" stopIfTrue="1" operator="greaterThan">
      <formula>$S$44</formula>
    </cfRule>
    <cfRule type="cellIs" dxfId="1420" priority="113" stopIfTrue="1" operator="greaterThan">
      <formula>$U$44</formula>
    </cfRule>
    <cfRule type="cellIs" dxfId="1419" priority="114" stopIfTrue="1" operator="greaterThan">
      <formula>$T$44</formula>
    </cfRule>
    <cfRule type="cellIs" dxfId="1418" priority="26" operator="equal">
      <formula>$X$44</formula>
    </cfRule>
  </conditionalFormatting>
  <conditionalFormatting sqref="D45:R45 AF45:AH45">
    <cfRule type="cellIs" dxfId="1417" priority="25" operator="equal">
      <formula>$X$45</formula>
    </cfRule>
    <cfRule type="cellIs" dxfId="1416" priority="109" stopIfTrue="1" operator="greaterThan">
      <formula>$U$45</formula>
    </cfRule>
    <cfRule type="cellIs" dxfId="1415" priority="110" stopIfTrue="1" operator="greaterThan">
      <formula>$T$45</formula>
    </cfRule>
    <cfRule type="cellIs" dxfId="1414" priority="111" stopIfTrue="1" operator="greaterThan">
      <formula>$S$45</formula>
    </cfRule>
  </conditionalFormatting>
  <conditionalFormatting sqref="D46:R46 AF46:AH46">
    <cfRule type="cellIs" dxfId="1413" priority="106" stopIfTrue="1" operator="greaterThan">
      <formula>$T$46</formula>
    </cfRule>
    <cfRule type="cellIs" dxfId="1412" priority="24" operator="equal">
      <formula>$X$46</formula>
    </cfRule>
    <cfRule type="cellIs" dxfId="1411" priority="107" stopIfTrue="1" operator="greaterThan">
      <formula>$S$46</formula>
    </cfRule>
    <cfRule type="cellIs" dxfId="1410" priority="105" stopIfTrue="1" operator="greaterThan">
      <formula>$U$46</formula>
    </cfRule>
  </conditionalFormatting>
  <conditionalFormatting sqref="D47:R47 AF47:AH47">
    <cfRule type="cellIs" dxfId="1409" priority="103" stopIfTrue="1" operator="greaterThan">
      <formula>$S$47</formula>
    </cfRule>
    <cfRule type="cellIs" dxfId="1408" priority="102" stopIfTrue="1" operator="greaterThan">
      <formula>$T$47</formula>
    </cfRule>
    <cfRule type="cellIs" dxfId="1407" priority="101" stopIfTrue="1" operator="greaterThan">
      <formula>$U$47</formula>
    </cfRule>
    <cfRule type="cellIs" dxfId="1406" priority="23" operator="equal">
      <formula>$X$47</formula>
    </cfRule>
  </conditionalFormatting>
  <conditionalFormatting sqref="D48:R48 AF48:AH48">
    <cfRule type="cellIs" dxfId="1405" priority="22" operator="equal">
      <formula>$X$48</formula>
    </cfRule>
    <cfRule type="cellIs" dxfId="1404" priority="99" stopIfTrue="1" operator="greaterThan">
      <formula>$S$48</formula>
    </cfRule>
    <cfRule type="cellIs" dxfId="1403" priority="97" stopIfTrue="1" operator="greaterThan">
      <formula>$U$48</formula>
    </cfRule>
    <cfRule type="cellIs" dxfId="1402" priority="98" stopIfTrue="1" operator="greaterThan">
      <formula>$T$48</formula>
    </cfRule>
  </conditionalFormatting>
  <conditionalFormatting sqref="D49:R49 AF49:AH49">
    <cfRule type="cellIs" dxfId="1401" priority="93" stopIfTrue="1" operator="greaterThan">
      <formula>$U$49</formula>
    </cfRule>
    <cfRule type="cellIs" dxfId="1400" priority="95" stopIfTrue="1" operator="greaterThan">
      <formula>$S$49</formula>
    </cfRule>
    <cfRule type="cellIs" dxfId="1399" priority="21" operator="equal">
      <formula>$X$49</formula>
    </cfRule>
    <cfRule type="cellIs" dxfId="1398" priority="94" stopIfTrue="1" operator="greaterThan">
      <formula>$T$49</formula>
    </cfRule>
  </conditionalFormatting>
  <conditionalFormatting sqref="D50:R50 AF50:AH50">
    <cfRule type="cellIs" dxfId="1397" priority="90" stopIfTrue="1" operator="greaterThan">
      <formula>$T$50</formula>
    </cfRule>
    <cfRule type="cellIs" dxfId="1396" priority="89" stopIfTrue="1" operator="greaterThan">
      <formula>$U$50</formula>
    </cfRule>
    <cfRule type="cellIs" dxfId="1395" priority="20" operator="equal">
      <formula>$X$50</formula>
    </cfRule>
    <cfRule type="cellIs" dxfId="1394" priority="91" stopIfTrue="1" operator="greaterThan">
      <formula>$S$50</formula>
    </cfRule>
  </conditionalFormatting>
  <conditionalFormatting sqref="D51:R51 AF51:AH51">
    <cfRule type="cellIs" dxfId="1393" priority="86" stopIfTrue="1" operator="greaterThan">
      <formula>$T$51</formula>
    </cfRule>
    <cfRule type="cellIs" dxfId="1392" priority="87" stopIfTrue="1" operator="greaterThan">
      <formula>$S$51</formula>
    </cfRule>
    <cfRule type="cellIs" dxfId="1391" priority="19" operator="equal">
      <formula>$X$51</formula>
    </cfRule>
    <cfRule type="cellIs" dxfId="1390" priority="85" stopIfTrue="1" operator="greaterThan">
      <formula>$U$51</formula>
    </cfRule>
  </conditionalFormatting>
  <conditionalFormatting sqref="D52:R52 AF52:AH52">
    <cfRule type="cellIs" dxfId="1389" priority="75" stopIfTrue="1" operator="notBetween">
      <formula>$U$52</formula>
      <formula>$V$52</formula>
    </cfRule>
  </conditionalFormatting>
  <conditionalFormatting sqref="D53:R53 AF53:AH53">
    <cfRule type="cellIs" dxfId="1388" priority="74" stopIfTrue="1" operator="notEqual">
      <formula>$V$53</formula>
    </cfRule>
  </conditionalFormatting>
  <conditionalFormatting sqref="D54:R54 AF54:AH54">
    <cfRule type="cellIs" dxfId="1387" priority="73" stopIfTrue="1" operator="notEqual">
      <formula>$V$54</formula>
    </cfRule>
  </conditionalFormatting>
  <conditionalFormatting sqref="D55:R55 AF55:AH55">
    <cfRule type="cellIs" dxfId="1386" priority="82" stopIfTrue="1" operator="greaterThan">
      <formula>$T$55</formula>
    </cfRule>
    <cfRule type="cellIs" dxfId="1385" priority="81" stopIfTrue="1" operator="greaterThan">
      <formula>$U$55</formula>
    </cfRule>
    <cfRule type="cellIs" dxfId="1384" priority="83" stopIfTrue="1" operator="greaterThan">
      <formula>$S$55</formula>
    </cfRule>
    <cfRule type="cellIs" dxfId="1383" priority="18" operator="equal">
      <formula>$X$55</formula>
    </cfRule>
  </conditionalFormatting>
  <conditionalFormatting sqref="D56:R56 AF56:AH56">
    <cfRule type="cellIs" dxfId="1382" priority="79" stopIfTrue="1" operator="greaterThan">
      <formula>$S$56</formula>
    </cfRule>
    <cfRule type="cellIs" dxfId="1381" priority="78" stopIfTrue="1" operator="greaterThan">
      <formula>$T$56</formula>
    </cfRule>
    <cfRule type="cellIs" dxfId="1380" priority="77" stopIfTrue="1" operator="greaterThan">
      <formula>$U$56</formula>
    </cfRule>
    <cfRule type="cellIs" dxfId="1379" priority="17" operator="equal">
      <formula>$X$56</formula>
    </cfRule>
  </conditionalFormatting>
  <conditionalFormatting sqref="P6">
    <cfRule type="cellIs" dxfId="1378" priority="3" stopIfTrue="1" operator="greaterThan">
      <formula>$U$6</formula>
    </cfRule>
    <cfRule type="cellIs" dxfId="1377" priority="4" stopIfTrue="1" operator="greaterThan">
      <formula>$T$6</formula>
    </cfRule>
    <cfRule type="cellIs" dxfId="1376" priority="5" stopIfTrue="1" operator="greaterThan">
      <formula>$S$6</formula>
    </cfRule>
    <cfRule type="cellIs" dxfId="1375" priority="2" stopIfTrue="1" operator="greaterThan">
      <formula>$V$6</formula>
    </cfRule>
  </conditionalFormatting>
  <conditionalFormatting sqref="P7:R7">
    <cfRule type="cellIs" dxfId="1374" priority="1" stopIfTrue="1" operator="equal">
      <formula>$V$7</formula>
    </cfRule>
  </conditionalFormatting>
  <conditionalFormatting sqref="P8:R56">
    <cfRule type="cellIs" dxfId="1373" priority="7" stopIfTrue="1" operator="equal">
      <formula>$W$6</formula>
    </cfRule>
    <cfRule type="cellIs" dxfId="1372" priority="8" stopIfTrue="1" operator="greaterThan">
      <formula>$V$8</formula>
    </cfRule>
    <cfRule type="cellIs" dxfId="1371" priority="10" stopIfTrue="1" operator="greaterThan">
      <formula>$T$8</formula>
    </cfRule>
    <cfRule type="cellIs" dxfId="1370" priority="11" stopIfTrue="1" operator="greaterThan">
      <formula>$S$8</formula>
    </cfRule>
    <cfRule type="cellIs" dxfId="1369" priority="9" stopIfTrue="1" operator="greaterThan">
      <formula>$U$8</formula>
    </cfRule>
    <cfRule type="cellIs" dxfId="1368" priority="6" stopIfTrue="1" operator="equal">
      <formula>$X$8</formula>
    </cfRule>
  </conditionalFormatting>
  <conditionalFormatting sqref="AF6">
    <cfRule type="cellIs" dxfId="1367" priority="16" stopIfTrue="1" operator="greaterThan">
      <formula>$S$6</formula>
    </cfRule>
    <cfRule type="cellIs" dxfId="1366" priority="15" stopIfTrue="1" operator="greaterThan">
      <formula>$T$6</formula>
    </cfRule>
    <cfRule type="cellIs" dxfId="1365" priority="14" stopIfTrue="1" operator="greaterThan">
      <formula>$U$6</formula>
    </cfRule>
    <cfRule type="cellIs" dxfId="1364" priority="13" stopIfTrue="1" operator="greaterThan">
      <formula>$V$6</formula>
    </cfRule>
  </conditionalFormatting>
  <conditionalFormatting sqref="AF7:AH7">
    <cfRule type="cellIs" dxfId="1363" priority="12" stopIfTrue="1" operator="equal">
      <formula>$V$7</formula>
    </cfRule>
  </conditionalFormatting>
  <conditionalFormatting sqref="AF8:AH56 D8:O8">
    <cfRule type="cellIs" dxfId="1362" priority="55" stopIfTrue="1" operator="equal">
      <formula>$X$8</formula>
    </cfRule>
  </conditionalFormatting>
  <conditionalFormatting sqref="AF8:AH56">
    <cfRule type="cellIs" dxfId="1361" priority="68" stopIfTrue="1" operator="equal">
      <formula>$W$6</formula>
    </cfRule>
    <cfRule type="cellIs" dxfId="1360" priority="256" stopIfTrue="1" operator="greaterThan">
      <formula>$V$8</formula>
    </cfRule>
    <cfRule type="cellIs" dxfId="1359" priority="257" stopIfTrue="1" operator="greaterThan">
      <formula>$U$8</formula>
    </cfRule>
    <cfRule type="cellIs" dxfId="1358" priority="258" stopIfTrue="1" operator="greaterThan">
      <formula>$T$8</formula>
    </cfRule>
    <cfRule type="cellIs" dxfId="1357" priority="259" stopIfTrue="1" operator="greaterThan">
      <formula>$S$8</formula>
    </cfRule>
  </conditionalFormatting>
  <conditionalFormatting sqref="AF9:AH9 D9:R9">
    <cfRule type="cellIs" dxfId="1356" priority="62" operator="equal">
      <formula>$X$9</formula>
    </cfRule>
    <cfRule type="cellIs" dxfId="1355" priority="252" stopIfTrue="1" operator="greaterThan">
      <formula>$V$9</formula>
    </cfRule>
  </conditionalFormatting>
  <conditionalFormatting sqref="AF10:AH10 D10:R10">
    <cfRule type="cellIs" dxfId="1354" priority="61" stopIfTrue="1" operator="equal">
      <formula>$X$10</formula>
    </cfRule>
    <cfRule type="cellIs" dxfId="1353" priority="248" stopIfTrue="1" operator="greaterThan">
      <formula>$V$10</formula>
    </cfRule>
  </conditionalFormatting>
  <conditionalFormatting sqref="AF11:AH11 D11:R11">
    <cfRule type="cellIs" dxfId="1352" priority="60" stopIfTrue="1" operator="equal">
      <formula>$X$11</formula>
    </cfRule>
    <cfRule type="cellIs" dxfId="1351" priority="244" stopIfTrue="1" operator="greaterThan">
      <formula>$V$11</formula>
    </cfRule>
  </conditionalFormatting>
  <conditionalFormatting sqref="AF12:AH12 D12:R12">
    <cfRule type="cellIs" dxfId="1350" priority="240" stopIfTrue="1" operator="greaterThan">
      <formula>$V$12</formula>
    </cfRule>
    <cfRule type="cellIs" dxfId="1349" priority="59" stopIfTrue="1" operator="equal">
      <formula>$X$12</formula>
    </cfRule>
  </conditionalFormatting>
  <conditionalFormatting sqref="AF13:AH13 D13:R13">
    <cfRule type="cellIs" dxfId="1348" priority="236" stopIfTrue="1" operator="greaterThan">
      <formula>$V$13</formula>
    </cfRule>
    <cfRule type="cellIs" dxfId="1347" priority="58" operator="equal">
      <formula>$X$13</formula>
    </cfRule>
  </conditionalFormatting>
  <conditionalFormatting sqref="AF14:AH14 D14:R14">
    <cfRule type="cellIs" dxfId="1346" priority="57" operator="equal">
      <formula>$X$14</formula>
    </cfRule>
    <cfRule type="cellIs" dxfId="1345" priority="232" stopIfTrue="1" operator="greaterThan">
      <formula>$V$14</formula>
    </cfRule>
  </conditionalFormatting>
  <conditionalFormatting sqref="AF15:AH15 D15:R15">
    <cfRule type="cellIs" dxfId="1344" priority="56" operator="equal">
      <formula>$X$15</formula>
    </cfRule>
    <cfRule type="cellIs" dxfId="1343" priority="228" stopIfTrue="1" operator="greaterThan">
      <formula>$V$15</formula>
    </cfRule>
  </conditionalFormatting>
  <conditionalFormatting sqref="AF16:AH16 D16:R16">
    <cfRule type="cellIs" dxfId="1342" priority="224" stopIfTrue="1" operator="greaterThan">
      <formula>$V$16</formula>
    </cfRule>
  </conditionalFormatting>
  <conditionalFormatting sqref="AF17:AH17 D17:R17">
    <cfRule type="cellIs" dxfId="1341" priority="220" stopIfTrue="1" operator="greaterThan">
      <formula>$V$17</formula>
    </cfRule>
  </conditionalFormatting>
  <conditionalFormatting sqref="AF18:AH18 D18:R18">
    <cfRule type="cellIs" dxfId="1340" priority="216" stopIfTrue="1" operator="greaterThan">
      <formula>$V$18</formula>
    </cfRule>
  </conditionalFormatting>
  <conditionalFormatting sqref="AF19:AH19 D19:R19">
    <cfRule type="cellIs" dxfId="1339" priority="212" stopIfTrue="1" operator="greaterThan">
      <formula>$V$19</formula>
    </cfRule>
  </conditionalFormatting>
  <conditionalFormatting sqref="AF20:AH20 D20:R20">
    <cfRule type="cellIs" dxfId="1338" priority="208" stopIfTrue="1" operator="greaterThan">
      <formula>$V$20</formula>
    </cfRule>
  </conditionalFormatting>
  <conditionalFormatting sqref="AF21:AH21 D21:R21">
    <cfRule type="cellIs" dxfId="1337" priority="204" stopIfTrue="1" operator="greaterThan">
      <formula>$V$21</formula>
    </cfRule>
  </conditionalFormatting>
  <conditionalFormatting sqref="AF22:AH22 D22:R22">
    <cfRule type="cellIs" dxfId="1336" priority="200" stopIfTrue="1" operator="greaterThan">
      <formula>$V$22</formula>
    </cfRule>
  </conditionalFormatting>
  <conditionalFormatting sqref="AF23:AH23 D23:R23">
    <cfRule type="cellIs" dxfId="1335" priority="196" stopIfTrue="1" operator="greaterThan">
      <formula>$V$23</formula>
    </cfRule>
  </conditionalFormatting>
  <conditionalFormatting sqref="AF24:AH24 D24:R24">
    <cfRule type="cellIs" dxfId="1334" priority="192" stopIfTrue="1" operator="greaterThan">
      <formula>$V$24</formula>
    </cfRule>
  </conditionalFormatting>
  <conditionalFormatting sqref="AF25:AH25 D25:R25">
    <cfRule type="cellIs" dxfId="1333" priority="188" stopIfTrue="1" operator="greaterThan">
      <formula>$V$25</formula>
    </cfRule>
  </conditionalFormatting>
  <conditionalFormatting sqref="AF26:AH26 D26:R26">
    <cfRule type="cellIs" dxfId="1332" priority="184" stopIfTrue="1" operator="greaterThan">
      <formula>$V$26</formula>
    </cfRule>
  </conditionalFormatting>
  <conditionalFormatting sqref="AF27:AH27 D27:R27">
    <cfRule type="cellIs" dxfId="1331" priority="180" stopIfTrue="1" operator="greaterThan">
      <formula>$V$27</formula>
    </cfRule>
  </conditionalFormatting>
  <conditionalFormatting sqref="AF28:AH28 D28:R28">
    <cfRule type="cellIs" dxfId="1330" priority="176" stopIfTrue="1" operator="greaterThan">
      <formula>$V$28</formula>
    </cfRule>
  </conditionalFormatting>
  <conditionalFormatting sqref="AF29:AH29 D29:R29">
    <cfRule type="cellIs" dxfId="1329" priority="172" stopIfTrue="1" operator="greaterThan">
      <formula>$V$29</formula>
    </cfRule>
  </conditionalFormatting>
  <conditionalFormatting sqref="AF30:AH30 D30:R30">
    <cfRule type="cellIs" dxfId="1328" priority="168" stopIfTrue="1" operator="greaterThan">
      <formula>$V$30</formula>
    </cfRule>
  </conditionalFormatting>
  <conditionalFormatting sqref="AF31:AH31 D31:R31">
    <cfRule type="cellIs" dxfId="1327" priority="164" stopIfTrue="1" operator="greaterThan">
      <formula>$V$31</formula>
    </cfRule>
  </conditionalFormatting>
  <conditionalFormatting sqref="AF32:AH32 D32:R32">
    <cfRule type="cellIs" dxfId="1326" priority="160" stopIfTrue="1" operator="greaterThan">
      <formula>$V$32</formula>
    </cfRule>
  </conditionalFormatting>
  <conditionalFormatting sqref="AF33:AH33 D33:R33">
    <cfRule type="cellIs" dxfId="1325" priority="156" stopIfTrue="1" operator="greaterThan">
      <formula>$V$33</formula>
    </cfRule>
  </conditionalFormatting>
  <conditionalFormatting sqref="AF34:AH34 D34:R34">
    <cfRule type="cellIs" dxfId="1324" priority="152" stopIfTrue="1" operator="greaterThan">
      <formula>$V$34</formula>
    </cfRule>
  </conditionalFormatting>
  <conditionalFormatting sqref="AF35:AH35 D35:R35">
    <cfRule type="cellIs" dxfId="1323" priority="148" stopIfTrue="1" operator="greaterThan">
      <formula>$V$35</formula>
    </cfRule>
  </conditionalFormatting>
  <conditionalFormatting sqref="AF36:AH36 D36:R36">
    <cfRule type="cellIs" dxfId="1322" priority="144" stopIfTrue="1" operator="greaterThan">
      <formula>$V$36</formula>
    </cfRule>
  </conditionalFormatting>
  <conditionalFormatting sqref="AF37:AH37 D37:R37">
    <cfRule type="cellIs" dxfId="1321" priority="140" stopIfTrue="1" operator="greaterThan">
      <formula>$V$37</formula>
    </cfRule>
  </conditionalFormatting>
  <conditionalFormatting sqref="AF38:AH38 D38:R38">
    <cfRule type="cellIs" dxfId="1320" priority="136" stopIfTrue="1" operator="greaterThan">
      <formula>$V$38</formula>
    </cfRule>
  </conditionalFormatting>
  <conditionalFormatting sqref="AF39:AH39 D39:R39">
    <cfRule type="cellIs" dxfId="1319" priority="132" stopIfTrue="1" operator="greaterThan">
      <formula>$V$39</formula>
    </cfRule>
  </conditionalFormatting>
  <conditionalFormatting sqref="AF40:AH40 D40:R40">
    <cfRule type="cellIs" dxfId="1318" priority="128" stopIfTrue="1" operator="greaterThan">
      <formula>$V$40</formula>
    </cfRule>
  </conditionalFormatting>
  <conditionalFormatting sqref="AF41:AH41 D41:R41">
    <cfRule type="cellIs" dxfId="1317" priority="124" stopIfTrue="1" operator="greaterThan">
      <formula>$V$41</formula>
    </cfRule>
  </conditionalFormatting>
  <conditionalFormatting sqref="AF42:AH42 D42:R42">
    <cfRule type="cellIs" dxfId="1316" priority="120" stopIfTrue="1" operator="greaterThan">
      <formula>$V$42</formula>
    </cfRule>
  </conditionalFormatting>
  <conditionalFormatting sqref="AF43:AH43 D43:R43">
    <cfRule type="cellIs" dxfId="1315" priority="116" stopIfTrue="1" operator="greaterThan">
      <formula>$V$43</formula>
    </cfRule>
  </conditionalFormatting>
  <conditionalFormatting sqref="AF44:AH44 D44:R44">
    <cfRule type="cellIs" dxfId="1314" priority="112" stopIfTrue="1" operator="greaterThan">
      <formula>$V$44</formula>
    </cfRule>
  </conditionalFormatting>
  <conditionalFormatting sqref="AF45:AH45 D45:R45">
    <cfRule type="cellIs" dxfId="1313" priority="108" stopIfTrue="1" operator="greaterThan">
      <formula>$V$45</formula>
    </cfRule>
  </conditionalFormatting>
  <conditionalFormatting sqref="AF46:AH46 D46:R46">
    <cfRule type="cellIs" dxfId="1312" priority="104" stopIfTrue="1" operator="greaterThan">
      <formula>$V$46</formula>
    </cfRule>
  </conditionalFormatting>
  <conditionalFormatting sqref="AF47:AH47 D47:R47">
    <cfRule type="cellIs" dxfId="1311" priority="100" stopIfTrue="1" operator="greaterThan">
      <formula>$V$47</formula>
    </cfRule>
  </conditionalFormatting>
  <conditionalFormatting sqref="AF48:AH48 D48:R48">
    <cfRule type="cellIs" dxfId="1310" priority="96" stopIfTrue="1" operator="greaterThan">
      <formula>$V$48</formula>
    </cfRule>
  </conditionalFormatting>
  <conditionalFormatting sqref="AF49:AH49 D49:R49">
    <cfRule type="cellIs" dxfId="1309" priority="92" stopIfTrue="1" operator="greaterThan">
      <formula>$V$49</formula>
    </cfRule>
  </conditionalFormatting>
  <conditionalFormatting sqref="AF50:AH50 D50:R50">
    <cfRule type="cellIs" dxfId="1308" priority="88" stopIfTrue="1" operator="greaterThan">
      <formula>$V$50</formula>
    </cfRule>
  </conditionalFormatting>
  <conditionalFormatting sqref="AF51:AH51 D51:R51">
    <cfRule type="cellIs" dxfId="1307" priority="84" stopIfTrue="1" operator="greaterThan">
      <formula>$V$51</formula>
    </cfRule>
  </conditionalFormatting>
  <conditionalFormatting sqref="AF52:AH52 D52:R52">
    <cfRule type="cellIs" priority="72" stopIfTrue="1" operator="equal">
      <formula>$T$52</formula>
    </cfRule>
  </conditionalFormatting>
  <conditionalFormatting sqref="AF53:AH53 D53:R53">
    <cfRule type="cellIs" priority="71" stopIfTrue="1" operator="equal">
      <formula>$U$53</formula>
    </cfRule>
  </conditionalFormatting>
  <conditionalFormatting sqref="AF54:AH54 D54:R54">
    <cfRule type="cellIs" priority="70" stopIfTrue="1" operator="equal">
      <formula>$U$54</formula>
    </cfRule>
  </conditionalFormatting>
  <conditionalFormatting sqref="AF55:AH55 D55:R55">
    <cfRule type="cellIs" dxfId="1306" priority="80" stopIfTrue="1" operator="greaterThan">
      <formula>$V$55</formula>
    </cfRule>
  </conditionalFormatting>
  <conditionalFormatting sqref="AF56:AH56 D56:R56">
    <cfRule type="cellIs" dxfId="1305" priority="76" stopIfTrue="1" operator="greaterThan">
      <formula>$V$56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350A9-DF87-4459-8F77-76AC5A11B7A7}">
  <dimension ref="A1:AH60"/>
  <sheetViews>
    <sheetView topLeftCell="A23" zoomScale="85" zoomScaleNormal="85" workbookViewId="0">
      <selection activeCell="H58" sqref="H58:H60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24" width="11.625" style="5" hidden="1" customWidth="1"/>
    <col min="25" max="26" width="0" style="5" hidden="1" customWidth="1"/>
    <col min="27" max="27" width="11.625" style="5" hidden="1" customWidth="1"/>
    <col min="28" max="30" width="18.375" style="5" hidden="1" customWidth="1"/>
    <col min="31" max="34" width="0" style="5" hidden="1" customWidth="1"/>
    <col min="35" max="16384" width="9" style="5"/>
  </cols>
  <sheetData>
    <row r="1" spans="1:34" ht="21" x14ac:dyDescent="0.15">
      <c r="A1" s="42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34" x14ac:dyDescent="0.15">
      <c r="D2" s="23" t="s">
        <v>64</v>
      </c>
      <c r="E2" s="5" t="s">
        <v>139</v>
      </c>
      <c r="AF2" s="44" t="s">
        <v>130</v>
      </c>
      <c r="AG2" s="44"/>
      <c r="AH2" s="44"/>
    </row>
    <row r="3" spans="1:34" x14ac:dyDescent="0.15">
      <c r="AF3" s="44"/>
      <c r="AG3" s="44"/>
      <c r="AH3" s="44"/>
    </row>
    <row r="4" spans="1:34" ht="14.25" thickBot="1" x14ac:dyDescent="0.2">
      <c r="A4" s="43" t="s">
        <v>58</v>
      </c>
      <c r="B4" s="43"/>
      <c r="C4" s="43"/>
      <c r="D4" s="30">
        <v>45761</v>
      </c>
      <c r="E4" s="30">
        <v>45789</v>
      </c>
      <c r="F4" s="30">
        <v>45817</v>
      </c>
      <c r="G4" s="30">
        <v>45852</v>
      </c>
      <c r="H4" s="30">
        <v>45881</v>
      </c>
      <c r="I4" s="30"/>
      <c r="J4" s="30"/>
      <c r="K4" s="30"/>
      <c r="L4" s="30"/>
      <c r="M4" s="30"/>
      <c r="N4" s="30"/>
      <c r="O4" s="30"/>
      <c r="P4" s="24" t="s">
        <v>92</v>
      </c>
      <c r="Q4" s="25" t="s">
        <v>93</v>
      </c>
      <c r="R4" s="25" t="s">
        <v>94</v>
      </c>
      <c r="S4" s="33">
        <v>0.1</v>
      </c>
      <c r="T4" s="33">
        <v>0.2</v>
      </c>
      <c r="U4" s="33">
        <v>0.5</v>
      </c>
      <c r="V4" s="33">
        <v>1</v>
      </c>
      <c r="X4" s="5" t="s">
        <v>99</v>
      </c>
      <c r="Y4" s="5" t="s">
        <v>123</v>
      </c>
      <c r="Z4" s="5" t="s">
        <v>124</v>
      </c>
      <c r="AA4" s="5" t="s">
        <v>125</v>
      </c>
      <c r="AB4" s="5" t="s">
        <v>126</v>
      </c>
      <c r="AC4" s="5" t="s">
        <v>127</v>
      </c>
      <c r="AD4" s="5" t="s">
        <v>128</v>
      </c>
      <c r="AE4" s="5" t="s">
        <v>129</v>
      </c>
      <c r="AF4" s="24" t="s">
        <v>92</v>
      </c>
      <c r="AG4" s="25" t="s">
        <v>93</v>
      </c>
      <c r="AH4" s="25" t="s">
        <v>94</v>
      </c>
    </row>
    <row r="5" spans="1:34" ht="14.25" thickTop="1" x14ac:dyDescent="0.15">
      <c r="A5" s="6" t="s">
        <v>50</v>
      </c>
      <c r="B5" s="6" t="s">
        <v>51</v>
      </c>
      <c r="C5" s="6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  <c r="AF5" s="27"/>
      <c r="AG5" s="26"/>
      <c r="AH5" s="26"/>
    </row>
    <row r="6" spans="1:34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36"/>
      <c r="P6" s="37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  <c r="W6" s="5" t="s">
        <v>98</v>
      </c>
      <c r="X6" s="5">
        <v>0</v>
      </c>
      <c r="Y6" s="5">
        <v>0</v>
      </c>
      <c r="Z6" s="5">
        <f>12-AA6</f>
        <v>12</v>
      </c>
      <c r="AA6" s="5">
        <f>COUNTIF(D6:O6,"-")</f>
        <v>0</v>
      </c>
      <c r="AB6" s="5">
        <f>COUNTIF(D6:O6,"0")</f>
        <v>5</v>
      </c>
      <c r="AC6" s="5">
        <f>AA6*Y6</f>
        <v>0</v>
      </c>
      <c r="AD6" s="5">
        <f>SUM(D6:O6)</f>
        <v>0</v>
      </c>
      <c r="AE6" s="5">
        <f>(AC6+AD6)/Z6</f>
        <v>0</v>
      </c>
      <c r="AF6" s="37">
        <f>MAX(D6:O6)</f>
        <v>0</v>
      </c>
      <c r="AG6" s="8">
        <f>MIN(D6:O6)</f>
        <v>0</v>
      </c>
      <c r="AH6" s="8">
        <f>IF(Z6=AB6,Y6,AE6)</f>
        <v>0</v>
      </c>
    </row>
    <row r="7" spans="1:34" x14ac:dyDescent="0.15">
      <c r="A7" s="9">
        <v>2</v>
      </c>
      <c r="B7" s="1" t="s">
        <v>1</v>
      </c>
      <c r="C7" s="9" t="s">
        <v>53</v>
      </c>
      <c r="D7" s="10" t="s">
        <v>133</v>
      </c>
      <c r="E7" s="10" t="s">
        <v>133</v>
      </c>
      <c r="F7" s="10" t="s">
        <v>133</v>
      </c>
      <c r="G7" s="10" t="s">
        <v>133</v>
      </c>
      <c r="H7" s="10" t="s">
        <v>133</v>
      </c>
      <c r="I7" s="10" t="s">
        <v>96</v>
      </c>
      <c r="J7" s="10" t="s">
        <v>96</v>
      </c>
      <c r="K7" s="10" t="s">
        <v>96</v>
      </c>
      <c r="L7" s="10" t="s">
        <v>96</v>
      </c>
      <c r="M7" s="10" t="s">
        <v>96</v>
      </c>
      <c r="N7" s="10" t="s">
        <v>96</v>
      </c>
      <c r="O7" s="10" t="s">
        <v>96</v>
      </c>
      <c r="P7" s="29"/>
      <c r="Q7" s="10"/>
      <c r="R7" s="10"/>
      <c r="U7" s="5" t="s">
        <v>96</v>
      </c>
      <c r="V7" s="5" t="s">
        <v>97</v>
      </c>
      <c r="X7" s="5" t="s">
        <v>100</v>
      </c>
      <c r="AF7" s="29"/>
      <c r="AG7" s="10"/>
      <c r="AH7" s="10"/>
    </row>
    <row r="8" spans="1:34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29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X8" s="5" t="s">
        <v>103</v>
      </c>
      <c r="Y8" s="5">
        <v>2.9999999999999997E-4</v>
      </c>
      <c r="Z8" s="5">
        <f>12-AA8</f>
        <v>12</v>
      </c>
      <c r="AA8" s="5">
        <f>COUNTIF(D8:O8,"-")</f>
        <v>0</v>
      </c>
      <c r="AB8" s="5">
        <f>Z8-COUNT(D8:O8)</f>
        <v>12</v>
      </c>
      <c r="AC8" s="5">
        <f t="shared" ref="AC8:AC56" si="3">AB8*Y8</f>
        <v>3.5999999999999999E-3</v>
      </c>
      <c r="AD8" s="5">
        <f t="shared" ref="AD8:AD56" si="4">SUM(D8:O8)</f>
        <v>0</v>
      </c>
      <c r="AE8" s="5">
        <f t="shared" ref="AE8:AE56" si="5">(AC8+AD8)/Z8</f>
        <v>2.9999999999999997E-4</v>
      </c>
      <c r="AF8" s="29" t="str">
        <f t="shared" ref="AF8:AF56" si="6">IF(Z8=0,"",IF(Z8=AB8,"&lt;"&amp;Y8,MAX(D8:O8)))</f>
        <v>&lt;0.0003</v>
      </c>
      <c r="AG8" s="10" t="str">
        <f t="shared" ref="AG8:AG56" si="7">IF(Z8=0,"",IF(AB8&gt;=1,"&lt;"&amp;Y8,MIN(D8:O8)))</f>
        <v>&lt;0.0003</v>
      </c>
      <c r="AH8" s="10" t="str">
        <f t="shared" ref="AH8:AH56" si="8">IF(Z8=0,"",IF(Z8=AB8,"&lt;"&amp;Y8,AE8))</f>
        <v>&lt;0.0003</v>
      </c>
    </row>
    <row r="9" spans="1:34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29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  <c r="X9" s="5" t="s">
        <v>104</v>
      </c>
      <c r="Y9" s="5">
        <v>5.0000000000000002E-5</v>
      </c>
      <c r="Z9" s="5">
        <f t="shared" ref="Z9:Z56" si="9">12-AA9</f>
        <v>12</v>
      </c>
      <c r="AA9" s="5">
        <f t="shared" ref="AA9:AA56" si="10">COUNTIF(D9:O9,"-")</f>
        <v>0</v>
      </c>
      <c r="AB9" s="5">
        <f t="shared" ref="AB9:AB56" si="11">Z9-COUNT(D9:O9)</f>
        <v>12</v>
      </c>
      <c r="AC9" s="5">
        <f t="shared" si="3"/>
        <v>6.0000000000000006E-4</v>
      </c>
      <c r="AD9" s="5">
        <f t="shared" si="4"/>
        <v>0</v>
      </c>
      <c r="AE9" s="5">
        <f t="shared" si="5"/>
        <v>5.0000000000000002E-5</v>
      </c>
      <c r="AF9" s="29" t="str">
        <f t="shared" si="6"/>
        <v>&lt;0.00005</v>
      </c>
      <c r="AG9" s="10" t="str">
        <f t="shared" si="7"/>
        <v>&lt;0.00005</v>
      </c>
      <c r="AH9" s="10" t="str">
        <f t="shared" si="8"/>
        <v>&lt;0.00005</v>
      </c>
    </row>
    <row r="10" spans="1:34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29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  <c r="X10" s="5" t="s">
        <v>101</v>
      </c>
      <c r="Y10" s="5">
        <v>1E-3</v>
      </c>
      <c r="Z10" s="5">
        <f t="shared" si="9"/>
        <v>12</v>
      </c>
      <c r="AA10" s="5">
        <f t="shared" si="10"/>
        <v>0</v>
      </c>
      <c r="AB10" s="5">
        <f t="shared" si="11"/>
        <v>12</v>
      </c>
      <c r="AC10" s="5">
        <f t="shared" si="3"/>
        <v>1.2E-2</v>
      </c>
      <c r="AD10" s="5">
        <f t="shared" si="4"/>
        <v>0</v>
      </c>
      <c r="AE10" s="5">
        <f t="shared" si="5"/>
        <v>1E-3</v>
      </c>
      <c r="AF10" s="29" t="str">
        <f t="shared" si="6"/>
        <v>&lt;0.001</v>
      </c>
      <c r="AG10" s="10" t="str">
        <f t="shared" si="7"/>
        <v>&lt;0.001</v>
      </c>
      <c r="AH10" s="10" t="str">
        <f t="shared" si="8"/>
        <v>&lt;0.001</v>
      </c>
    </row>
    <row r="11" spans="1:34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29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  <c r="X11" s="5" t="s">
        <v>101</v>
      </c>
      <c r="Y11" s="5">
        <v>1E-3</v>
      </c>
      <c r="Z11" s="5">
        <f t="shared" si="9"/>
        <v>12</v>
      </c>
      <c r="AA11" s="5">
        <f t="shared" si="10"/>
        <v>0</v>
      </c>
      <c r="AB11" s="5">
        <f t="shared" si="11"/>
        <v>12</v>
      </c>
      <c r="AC11" s="5">
        <f t="shared" si="3"/>
        <v>1.2E-2</v>
      </c>
      <c r="AD11" s="5">
        <f t="shared" si="4"/>
        <v>0</v>
      </c>
      <c r="AE11" s="5">
        <f t="shared" si="5"/>
        <v>1E-3</v>
      </c>
      <c r="AF11" s="29" t="str">
        <f t="shared" si="6"/>
        <v>&lt;0.001</v>
      </c>
      <c r="AG11" s="10" t="str">
        <f t="shared" si="7"/>
        <v>&lt;0.001</v>
      </c>
      <c r="AH11" s="10" t="str">
        <f t="shared" si="8"/>
        <v>&lt;0.001</v>
      </c>
    </row>
    <row r="12" spans="1:34" x14ac:dyDescent="0.15">
      <c r="A12" s="9">
        <v>7</v>
      </c>
      <c r="B12" s="1" t="s">
        <v>6</v>
      </c>
      <c r="C12" s="9" t="s">
        <v>68</v>
      </c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29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  <c r="X12" s="5" t="s">
        <v>101</v>
      </c>
      <c r="Y12" s="5">
        <v>1E-3</v>
      </c>
      <c r="Z12" s="5">
        <f t="shared" si="9"/>
        <v>12</v>
      </c>
      <c r="AA12" s="5">
        <f t="shared" si="10"/>
        <v>0</v>
      </c>
      <c r="AB12" s="5">
        <f t="shared" si="11"/>
        <v>12</v>
      </c>
      <c r="AC12" s="5">
        <f t="shared" si="3"/>
        <v>1.2E-2</v>
      </c>
      <c r="AD12" s="5">
        <f t="shared" si="4"/>
        <v>0</v>
      </c>
      <c r="AE12" s="5">
        <f t="shared" si="5"/>
        <v>1E-3</v>
      </c>
      <c r="AF12" s="29" t="str">
        <f t="shared" si="6"/>
        <v>&lt;0.001</v>
      </c>
      <c r="AG12" s="10" t="str">
        <f t="shared" si="7"/>
        <v>&lt;0.001</v>
      </c>
      <c r="AH12" s="10" t="str">
        <f t="shared" si="8"/>
        <v>&lt;0.001</v>
      </c>
    </row>
    <row r="13" spans="1:34" x14ac:dyDescent="0.15">
      <c r="A13" s="9">
        <v>8</v>
      </c>
      <c r="B13" s="1" t="s">
        <v>7</v>
      </c>
      <c r="C13" s="9" t="s">
        <v>91</v>
      </c>
      <c r="D13" s="8"/>
      <c r="E13" s="10" t="s">
        <v>144</v>
      </c>
      <c r="F13" s="10"/>
      <c r="G13" s="10"/>
      <c r="H13" s="10" t="s">
        <v>144</v>
      </c>
      <c r="I13" s="10"/>
      <c r="J13" s="10"/>
      <c r="K13" s="10"/>
      <c r="L13" s="10"/>
      <c r="M13" s="10"/>
      <c r="N13" s="10"/>
      <c r="O13" s="11"/>
      <c r="P13" s="29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  <c r="X13" s="5" t="s">
        <v>105</v>
      </c>
      <c r="Y13" s="5">
        <v>2E-3</v>
      </c>
      <c r="Z13" s="5">
        <f t="shared" si="9"/>
        <v>12</v>
      </c>
      <c r="AA13" s="5">
        <f t="shared" si="10"/>
        <v>0</v>
      </c>
      <c r="AB13" s="5">
        <f t="shared" si="11"/>
        <v>12</v>
      </c>
      <c r="AC13" s="5">
        <f t="shared" si="3"/>
        <v>2.4E-2</v>
      </c>
      <c r="AD13" s="5">
        <f t="shared" si="4"/>
        <v>0</v>
      </c>
      <c r="AE13" s="5">
        <f t="shared" si="5"/>
        <v>2E-3</v>
      </c>
      <c r="AF13" s="29" t="str">
        <f t="shared" si="6"/>
        <v>&lt;0.002</v>
      </c>
      <c r="AG13" s="10" t="str">
        <f t="shared" si="7"/>
        <v>&lt;0.002</v>
      </c>
      <c r="AH13" s="10" t="str">
        <f t="shared" si="8"/>
        <v>&lt;0.002</v>
      </c>
    </row>
    <row r="14" spans="1:34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29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  <c r="X14" s="5" t="s">
        <v>102</v>
      </c>
      <c r="Y14" s="5">
        <v>4.0000000000000001E-3</v>
      </c>
      <c r="Z14" s="5">
        <f t="shared" si="9"/>
        <v>12</v>
      </c>
      <c r="AA14" s="5">
        <f t="shared" si="10"/>
        <v>0</v>
      </c>
      <c r="AB14" s="5">
        <f t="shared" si="11"/>
        <v>12</v>
      </c>
      <c r="AC14" s="5">
        <f t="shared" si="3"/>
        <v>4.8000000000000001E-2</v>
      </c>
      <c r="AD14" s="5">
        <f t="shared" si="4"/>
        <v>0</v>
      </c>
      <c r="AE14" s="5">
        <f t="shared" si="5"/>
        <v>4.0000000000000001E-3</v>
      </c>
      <c r="AF14" s="29" t="str">
        <f t="shared" si="6"/>
        <v>&lt;0.004</v>
      </c>
      <c r="AG14" s="10" t="str">
        <f t="shared" si="7"/>
        <v>&lt;0.004</v>
      </c>
      <c r="AH14" s="10" t="str">
        <f t="shared" si="8"/>
        <v>&lt;0.004</v>
      </c>
    </row>
    <row r="15" spans="1:34" x14ac:dyDescent="0.15">
      <c r="A15" s="9">
        <v>10</v>
      </c>
      <c r="B15" s="1" t="s">
        <v>9</v>
      </c>
      <c r="C15" s="9" t="s">
        <v>68</v>
      </c>
      <c r="D15" s="8"/>
      <c r="E15" s="10" t="s">
        <v>145</v>
      </c>
      <c r="F15" s="10"/>
      <c r="G15" s="10"/>
      <c r="H15" s="10" t="s">
        <v>145</v>
      </c>
      <c r="I15" s="10"/>
      <c r="J15" s="10"/>
      <c r="K15" s="10"/>
      <c r="L15" s="10"/>
      <c r="M15" s="10"/>
      <c r="N15" s="10"/>
      <c r="O15" s="11"/>
      <c r="P15" s="29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  <c r="X15" s="5" t="s">
        <v>101</v>
      </c>
      <c r="Y15" s="5">
        <v>1E-3</v>
      </c>
      <c r="Z15" s="5">
        <f t="shared" si="9"/>
        <v>12</v>
      </c>
      <c r="AA15" s="5">
        <f t="shared" si="10"/>
        <v>0</v>
      </c>
      <c r="AB15" s="5">
        <f t="shared" si="11"/>
        <v>12</v>
      </c>
      <c r="AC15" s="5">
        <f t="shared" si="3"/>
        <v>1.2E-2</v>
      </c>
      <c r="AD15" s="5">
        <f t="shared" si="4"/>
        <v>0</v>
      </c>
      <c r="AE15" s="5">
        <f t="shared" si="5"/>
        <v>1E-3</v>
      </c>
      <c r="AF15" s="29" t="str">
        <f t="shared" si="6"/>
        <v>&lt;0.001</v>
      </c>
      <c r="AG15" s="10" t="str">
        <f t="shared" si="7"/>
        <v>&lt;0.001</v>
      </c>
      <c r="AH15" s="10" t="str">
        <f t="shared" si="8"/>
        <v>&lt;0.001</v>
      </c>
    </row>
    <row r="16" spans="1:34" x14ac:dyDescent="0.15">
      <c r="A16" s="9">
        <v>11</v>
      </c>
      <c r="B16" s="1" t="s">
        <v>10</v>
      </c>
      <c r="C16" s="9" t="s">
        <v>71</v>
      </c>
      <c r="D16" s="8"/>
      <c r="E16" s="10">
        <v>1.73</v>
      </c>
      <c r="F16" s="10"/>
      <c r="G16" s="10"/>
      <c r="H16" s="10">
        <v>2.12</v>
      </c>
      <c r="I16" s="10"/>
      <c r="J16" s="10"/>
      <c r="K16" s="10"/>
      <c r="L16" s="10"/>
      <c r="M16" s="10"/>
      <c r="N16" s="10"/>
      <c r="O16" s="11"/>
      <c r="P16" s="29"/>
      <c r="Q16" s="10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  <c r="X16" s="5" t="s">
        <v>106</v>
      </c>
      <c r="Y16" s="5">
        <v>0.05</v>
      </c>
      <c r="Z16" s="5">
        <f t="shared" si="9"/>
        <v>12</v>
      </c>
      <c r="AA16" s="5">
        <f t="shared" si="10"/>
        <v>0</v>
      </c>
      <c r="AB16" s="5">
        <f t="shared" si="11"/>
        <v>10</v>
      </c>
      <c r="AC16" s="5">
        <f t="shared" si="3"/>
        <v>0.5</v>
      </c>
      <c r="AD16" s="5">
        <f t="shared" si="4"/>
        <v>3.85</v>
      </c>
      <c r="AE16" s="5">
        <f t="shared" si="5"/>
        <v>0.36249999999999999</v>
      </c>
      <c r="AF16" s="29">
        <f t="shared" si="6"/>
        <v>2.12</v>
      </c>
      <c r="AG16" s="10" t="str">
        <f t="shared" si="7"/>
        <v>&lt;0.05</v>
      </c>
      <c r="AH16" s="10">
        <f t="shared" si="8"/>
        <v>0.36249999999999999</v>
      </c>
    </row>
    <row r="17" spans="1:34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29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  <c r="X17" s="5" t="s">
        <v>107</v>
      </c>
      <c r="Y17" s="5">
        <v>0.08</v>
      </c>
      <c r="Z17" s="5">
        <f t="shared" si="9"/>
        <v>12</v>
      </c>
      <c r="AA17" s="5">
        <f t="shared" si="10"/>
        <v>0</v>
      </c>
      <c r="AB17" s="5">
        <f t="shared" si="11"/>
        <v>12</v>
      </c>
      <c r="AC17" s="5">
        <f t="shared" si="3"/>
        <v>0.96</v>
      </c>
      <c r="AD17" s="5">
        <f t="shared" si="4"/>
        <v>0</v>
      </c>
      <c r="AE17" s="5">
        <f t="shared" si="5"/>
        <v>0.08</v>
      </c>
      <c r="AF17" s="29" t="str">
        <f t="shared" si="6"/>
        <v>&lt;0.08</v>
      </c>
      <c r="AG17" s="10" t="str">
        <f t="shared" si="7"/>
        <v>&lt;0.08</v>
      </c>
      <c r="AH17" s="10" t="str">
        <f t="shared" si="8"/>
        <v>&lt;0.08</v>
      </c>
    </row>
    <row r="18" spans="1:34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29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34">
        <v>1</v>
      </c>
      <c r="X18" s="5" t="s">
        <v>108</v>
      </c>
      <c r="Y18" s="5">
        <v>0.1</v>
      </c>
      <c r="Z18" s="5">
        <f t="shared" si="9"/>
        <v>12</v>
      </c>
      <c r="AA18" s="5">
        <f t="shared" si="10"/>
        <v>0</v>
      </c>
      <c r="AB18" s="5">
        <f t="shared" si="11"/>
        <v>12</v>
      </c>
      <c r="AC18" s="5">
        <f t="shared" si="3"/>
        <v>1.2000000000000002</v>
      </c>
      <c r="AD18" s="5">
        <f t="shared" si="4"/>
        <v>0</v>
      </c>
      <c r="AE18" s="5">
        <f>(AC18+AD18)/Z18</f>
        <v>0.10000000000000002</v>
      </c>
      <c r="AF18" s="29" t="str">
        <f t="shared" si="6"/>
        <v>&lt;0.1</v>
      </c>
      <c r="AG18" s="10" t="str">
        <f t="shared" si="7"/>
        <v>&lt;0.1</v>
      </c>
      <c r="AH18" s="10" t="str">
        <f t="shared" si="8"/>
        <v>&lt;0.1</v>
      </c>
    </row>
    <row r="19" spans="1:34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29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  <c r="X19" s="5" t="s">
        <v>109</v>
      </c>
      <c r="Y19" s="5">
        <v>2.0000000000000001E-4</v>
      </c>
      <c r="Z19" s="5">
        <f t="shared" si="9"/>
        <v>12</v>
      </c>
      <c r="AA19" s="5">
        <f t="shared" si="10"/>
        <v>0</v>
      </c>
      <c r="AB19" s="5">
        <f t="shared" si="11"/>
        <v>12</v>
      </c>
      <c r="AC19" s="5">
        <f t="shared" si="3"/>
        <v>2.4000000000000002E-3</v>
      </c>
      <c r="AD19" s="5">
        <f t="shared" si="4"/>
        <v>0</v>
      </c>
      <c r="AE19" s="5">
        <f t="shared" si="5"/>
        <v>2.0000000000000001E-4</v>
      </c>
      <c r="AF19" s="29" t="str">
        <f t="shared" si="6"/>
        <v>&lt;0.0002</v>
      </c>
      <c r="AG19" s="10" t="str">
        <f t="shared" si="7"/>
        <v>&lt;0.0002</v>
      </c>
      <c r="AH19" s="10" t="str">
        <f t="shared" si="8"/>
        <v>&lt;0.0002</v>
      </c>
    </row>
    <row r="20" spans="1:34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29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  <c r="X20" s="5" t="s">
        <v>110</v>
      </c>
      <c r="Y20" s="5">
        <v>5.0000000000000001E-3</v>
      </c>
      <c r="Z20" s="5">
        <f t="shared" si="9"/>
        <v>12</v>
      </c>
      <c r="AA20" s="5">
        <f t="shared" si="10"/>
        <v>0</v>
      </c>
      <c r="AB20" s="5">
        <f t="shared" si="11"/>
        <v>12</v>
      </c>
      <c r="AC20" s="5">
        <f t="shared" si="3"/>
        <v>0.06</v>
      </c>
      <c r="AD20" s="5">
        <f t="shared" si="4"/>
        <v>0</v>
      </c>
      <c r="AE20" s="5">
        <f t="shared" si="5"/>
        <v>5.0000000000000001E-3</v>
      </c>
      <c r="AF20" s="29" t="str">
        <f t="shared" si="6"/>
        <v>&lt;0.005</v>
      </c>
      <c r="AG20" s="10" t="str">
        <f t="shared" si="7"/>
        <v>&lt;0.005</v>
      </c>
      <c r="AH20" s="10" t="str">
        <f t="shared" si="8"/>
        <v>&lt;0.005</v>
      </c>
    </row>
    <row r="21" spans="1:34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29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  <c r="X21" s="5" t="s">
        <v>101</v>
      </c>
      <c r="Y21" s="5">
        <v>1E-3</v>
      </c>
      <c r="Z21" s="5">
        <f t="shared" si="9"/>
        <v>12</v>
      </c>
      <c r="AA21" s="5">
        <f t="shared" si="10"/>
        <v>0</v>
      </c>
      <c r="AB21" s="5">
        <f t="shared" si="11"/>
        <v>12</v>
      </c>
      <c r="AC21" s="5">
        <f t="shared" si="3"/>
        <v>1.2E-2</v>
      </c>
      <c r="AD21" s="5">
        <f t="shared" si="4"/>
        <v>0</v>
      </c>
      <c r="AE21" s="5">
        <f t="shared" si="5"/>
        <v>1E-3</v>
      </c>
      <c r="AF21" s="29" t="str">
        <f t="shared" si="6"/>
        <v>&lt;0.001</v>
      </c>
      <c r="AG21" s="10" t="str">
        <f t="shared" si="7"/>
        <v>&lt;0.001</v>
      </c>
      <c r="AH21" s="10" t="str">
        <f t="shared" si="8"/>
        <v>&lt;0.001</v>
      </c>
    </row>
    <row r="22" spans="1:34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29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  <c r="X22" s="5" t="s">
        <v>101</v>
      </c>
      <c r="Y22" s="5">
        <v>1E-3</v>
      </c>
      <c r="Z22" s="5">
        <f t="shared" si="9"/>
        <v>12</v>
      </c>
      <c r="AA22" s="5">
        <f t="shared" si="10"/>
        <v>0</v>
      </c>
      <c r="AB22" s="5">
        <f t="shared" si="11"/>
        <v>12</v>
      </c>
      <c r="AC22" s="5">
        <f t="shared" si="3"/>
        <v>1.2E-2</v>
      </c>
      <c r="AD22" s="5">
        <f t="shared" si="4"/>
        <v>0</v>
      </c>
      <c r="AE22" s="5">
        <f t="shared" si="5"/>
        <v>1E-3</v>
      </c>
      <c r="AF22" s="29" t="str">
        <f t="shared" si="6"/>
        <v>&lt;0.001</v>
      </c>
      <c r="AG22" s="10" t="str">
        <f t="shared" si="7"/>
        <v>&lt;0.001</v>
      </c>
      <c r="AH22" s="10" t="str">
        <f t="shared" si="8"/>
        <v>&lt;0.001</v>
      </c>
    </row>
    <row r="23" spans="1:34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29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  <c r="X23" s="5" t="s">
        <v>101</v>
      </c>
      <c r="Y23" s="5">
        <v>1E-3</v>
      </c>
      <c r="Z23" s="5">
        <f t="shared" si="9"/>
        <v>12</v>
      </c>
      <c r="AA23" s="5">
        <f t="shared" si="10"/>
        <v>0</v>
      </c>
      <c r="AB23" s="5">
        <f t="shared" si="11"/>
        <v>12</v>
      </c>
      <c r="AC23" s="5">
        <f t="shared" si="3"/>
        <v>1.2E-2</v>
      </c>
      <c r="AD23" s="5">
        <f t="shared" si="4"/>
        <v>0</v>
      </c>
      <c r="AE23" s="5">
        <f t="shared" si="5"/>
        <v>1E-3</v>
      </c>
      <c r="AF23" s="29" t="str">
        <f t="shared" si="6"/>
        <v>&lt;0.001</v>
      </c>
      <c r="AG23" s="10" t="str">
        <f t="shared" si="7"/>
        <v>&lt;0.001</v>
      </c>
      <c r="AH23" s="10" t="str">
        <f t="shared" si="8"/>
        <v>&lt;0.001</v>
      </c>
    </row>
    <row r="24" spans="1:34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29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  <c r="X24" s="5" t="s">
        <v>101</v>
      </c>
      <c r="Y24" s="5">
        <v>1E-3</v>
      </c>
      <c r="Z24" s="5">
        <f t="shared" si="9"/>
        <v>12</v>
      </c>
      <c r="AA24" s="5">
        <f t="shared" si="10"/>
        <v>0</v>
      </c>
      <c r="AB24" s="5">
        <f t="shared" si="11"/>
        <v>12</v>
      </c>
      <c r="AC24" s="5">
        <f t="shared" si="3"/>
        <v>1.2E-2</v>
      </c>
      <c r="AD24" s="5">
        <f t="shared" si="4"/>
        <v>0</v>
      </c>
      <c r="AE24" s="5">
        <f t="shared" si="5"/>
        <v>1E-3</v>
      </c>
      <c r="AF24" s="29" t="str">
        <f t="shared" si="6"/>
        <v>&lt;0.001</v>
      </c>
      <c r="AG24" s="10" t="str">
        <f t="shared" si="7"/>
        <v>&lt;0.001</v>
      </c>
      <c r="AH24" s="10" t="str">
        <f t="shared" si="8"/>
        <v>&lt;0.001</v>
      </c>
    </row>
    <row r="25" spans="1:34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29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  <c r="X25" s="5" t="s">
        <v>101</v>
      </c>
      <c r="Y25" s="5">
        <v>1E-3</v>
      </c>
      <c r="Z25" s="5">
        <f t="shared" si="9"/>
        <v>12</v>
      </c>
      <c r="AA25" s="5">
        <f t="shared" si="10"/>
        <v>0</v>
      </c>
      <c r="AB25" s="5">
        <f t="shared" si="11"/>
        <v>12</v>
      </c>
      <c r="AC25" s="5">
        <f t="shared" si="3"/>
        <v>1.2E-2</v>
      </c>
      <c r="AD25" s="5">
        <f t="shared" si="4"/>
        <v>0</v>
      </c>
      <c r="AE25" s="5">
        <f t="shared" si="5"/>
        <v>1E-3</v>
      </c>
      <c r="AF25" s="29" t="str">
        <f t="shared" si="6"/>
        <v>&lt;0.001</v>
      </c>
      <c r="AG25" s="10" t="str">
        <f t="shared" si="7"/>
        <v>&lt;0.001</v>
      </c>
      <c r="AH25" s="10" t="str">
        <f t="shared" si="8"/>
        <v>&lt;0.001</v>
      </c>
    </row>
    <row r="26" spans="1:34" x14ac:dyDescent="0.15">
      <c r="A26" s="9">
        <v>21</v>
      </c>
      <c r="B26" s="1" t="s">
        <v>19</v>
      </c>
      <c r="C26" s="9" t="s">
        <v>76</v>
      </c>
      <c r="D26" s="8"/>
      <c r="E26" s="10" t="s">
        <v>148</v>
      </c>
      <c r="F26" s="10"/>
      <c r="G26" s="10"/>
      <c r="H26" s="10">
        <v>7.0000000000000007E-2</v>
      </c>
      <c r="I26" s="10"/>
      <c r="J26" s="10"/>
      <c r="K26" s="10"/>
      <c r="L26" s="10"/>
      <c r="M26" s="10"/>
      <c r="N26" s="10"/>
      <c r="O26" s="11"/>
      <c r="P26" s="29"/>
      <c r="Q26" s="10"/>
      <c r="R26" s="10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  <c r="X26" s="5" t="s">
        <v>111</v>
      </c>
      <c r="Y26" s="5">
        <v>0.06</v>
      </c>
      <c r="Z26" s="5">
        <f t="shared" si="9"/>
        <v>12</v>
      </c>
      <c r="AA26" s="5">
        <f t="shared" si="10"/>
        <v>0</v>
      </c>
      <c r="AB26" s="5">
        <f t="shared" si="11"/>
        <v>11</v>
      </c>
      <c r="AC26" s="5">
        <f t="shared" si="3"/>
        <v>0.65999999999999992</v>
      </c>
      <c r="AD26" s="5">
        <f t="shared" si="4"/>
        <v>7.0000000000000007E-2</v>
      </c>
      <c r="AE26" s="5">
        <f t="shared" si="5"/>
        <v>6.083333333333333E-2</v>
      </c>
      <c r="AF26" s="29">
        <f t="shared" si="6"/>
        <v>7.0000000000000007E-2</v>
      </c>
      <c r="AG26" s="10" t="str">
        <f t="shared" si="7"/>
        <v>&lt;0.06</v>
      </c>
      <c r="AH26" s="10">
        <f t="shared" si="8"/>
        <v>6.083333333333333E-2</v>
      </c>
    </row>
    <row r="27" spans="1:34" x14ac:dyDescent="0.15">
      <c r="A27" s="9">
        <v>22</v>
      </c>
      <c r="B27" s="1" t="s">
        <v>20</v>
      </c>
      <c r="C27" s="9" t="s">
        <v>75</v>
      </c>
      <c r="D27" s="8"/>
      <c r="E27" s="10" t="s">
        <v>144</v>
      </c>
      <c r="F27" s="10"/>
      <c r="G27" s="10"/>
      <c r="H27" s="10" t="s">
        <v>144</v>
      </c>
      <c r="I27" s="10"/>
      <c r="J27" s="10"/>
      <c r="K27" s="10"/>
      <c r="L27" s="10"/>
      <c r="M27" s="10"/>
      <c r="N27" s="10"/>
      <c r="O27" s="11"/>
      <c r="P27" s="29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  <c r="X27" s="5" t="s">
        <v>105</v>
      </c>
      <c r="Y27" s="5">
        <v>2E-3</v>
      </c>
      <c r="Z27" s="5">
        <f t="shared" si="9"/>
        <v>12</v>
      </c>
      <c r="AA27" s="5">
        <f t="shared" si="10"/>
        <v>0</v>
      </c>
      <c r="AB27" s="5">
        <f t="shared" si="11"/>
        <v>12</v>
      </c>
      <c r="AC27" s="5">
        <f t="shared" si="3"/>
        <v>2.4E-2</v>
      </c>
      <c r="AD27" s="5">
        <f t="shared" si="4"/>
        <v>0</v>
      </c>
      <c r="AE27" s="5">
        <f t="shared" si="5"/>
        <v>2E-3</v>
      </c>
      <c r="AF27" s="29" t="str">
        <f t="shared" si="6"/>
        <v>&lt;0.002</v>
      </c>
      <c r="AG27" s="10" t="str">
        <f t="shared" si="7"/>
        <v>&lt;0.002</v>
      </c>
      <c r="AH27" s="10" t="str">
        <f t="shared" si="8"/>
        <v>&lt;0.002</v>
      </c>
    </row>
    <row r="28" spans="1:34" x14ac:dyDescent="0.15">
      <c r="A28" s="9">
        <v>23</v>
      </c>
      <c r="B28" s="1" t="s">
        <v>21</v>
      </c>
      <c r="C28" s="9" t="s">
        <v>77</v>
      </c>
      <c r="D28" s="8"/>
      <c r="E28" s="10">
        <v>4.0000000000000001E-3</v>
      </c>
      <c r="F28" s="10"/>
      <c r="G28" s="10"/>
      <c r="H28" s="10">
        <v>6.0000000000000001E-3</v>
      </c>
      <c r="I28" s="10"/>
      <c r="J28" s="10"/>
      <c r="K28" s="10"/>
      <c r="L28" s="10"/>
      <c r="M28" s="10"/>
      <c r="N28" s="10"/>
      <c r="O28" s="11"/>
      <c r="P28" s="29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  <c r="X28" s="5" t="s">
        <v>101</v>
      </c>
      <c r="Y28" s="5">
        <v>1E-3</v>
      </c>
      <c r="Z28" s="5">
        <f t="shared" si="9"/>
        <v>12</v>
      </c>
      <c r="AA28" s="5">
        <f t="shared" si="10"/>
        <v>0</v>
      </c>
      <c r="AB28" s="5">
        <f t="shared" si="11"/>
        <v>10</v>
      </c>
      <c r="AC28" s="5">
        <f t="shared" si="3"/>
        <v>0.01</v>
      </c>
      <c r="AD28" s="5">
        <f t="shared" si="4"/>
        <v>0.01</v>
      </c>
      <c r="AE28" s="5">
        <f t="shared" si="5"/>
        <v>1.6666666666666668E-3</v>
      </c>
      <c r="AF28" s="29">
        <f t="shared" si="6"/>
        <v>6.0000000000000001E-3</v>
      </c>
      <c r="AG28" s="10" t="str">
        <f t="shared" si="7"/>
        <v>&lt;0.001</v>
      </c>
      <c r="AH28" s="10">
        <f t="shared" si="8"/>
        <v>1.6666666666666668E-3</v>
      </c>
    </row>
    <row r="29" spans="1:34" x14ac:dyDescent="0.15">
      <c r="A29" s="9">
        <v>24</v>
      </c>
      <c r="B29" s="1" t="s">
        <v>22</v>
      </c>
      <c r="C29" s="9" t="s">
        <v>78</v>
      </c>
      <c r="D29" s="8"/>
      <c r="E29" s="10" t="s">
        <v>146</v>
      </c>
      <c r="F29" s="10"/>
      <c r="G29" s="10"/>
      <c r="H29" s="10" t="s">
        <v>146</v>
      </c>
      <c r="I29" s="10"/>
      <c r="J29" s="10"/>
      <c r="K29" s="10"/>
      <c r="L29" s="10"/>
      <c r="M29" s="10"/>
      <c r="N29" s="10"/>
      <c r="O29" s="11"/>
      <c r="P29" s="29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  <c r="X29" s="5" t="s">
        <v>112</v>
      </c>
      <c r="Y29" s="5">
        <v>3.0000000000000001E-3</v>
      </c>
      <c r="Z29" s="5">
        <f t="shared" si="9"/>
        <v>12</v>
      </c>
      <c r="AA29" s="5">
        <f t="shared" si="10"/>
        <v>0</v>
      </c>
      <c r="AB29" s="5">
        <f t="shared" si="11"/>
        <v>12</v>
      </c>
      <c r="AC29" s="5">
        <f t="shared" si="3"/>
        <v>3.6000000000000004E-2</v>
      </c>
      <c r="AD29" s="5">
        <f t="shared" si="4"/>
        <v>0</v>
      </c>
      <c r="AE29" s="5">
        <f t="shared" si="5"/>
        <v>3.0000000000000005E-3</v>
      </c>
      <c r="AF29" s="29" t="str">
        <f t="shared" si="6"/>
        <v>&lt;0.003</v>
      </c>
      <c r="AG29" s="10" t="str">
        <f t="shared" si="7"/>
        <v>&lt;0.003</v>
      </c>
      <c r="AH29" s="10" t="str">
        <f t="shared" si="8"/>
        <v>&lt;0.003</v>
      </c>
    </row>
    <row r="30" spans="1:34" x14ac:dyDescent="0.15">
      <c r="A30" s="35">
        <v>25</v>
      </c>
      <c r="B30" s="1" t="s">
        <v>23</v>
      </c>
      <c r="C30" s="9" t="s">
        <v>79</v>
      </c>
      <c r="D30" s="8"/>
      <c r="E30" s="10" t="s">
        <v>145</v>
      </c>
      <c r="F30" s="10"/>
      <c r="G30" s="10"/>
      <c r="H30" s="10">
        <v>1E-3</v>
      </c>
      <c r="I30" s="10"/>
      <c r="J30" s="10"/>
      <c r="K30" s="10"/>
      <c r="L30" s="10"/>
      <c r="M30" s="10"/>
      <c r="N30" s="10"/>
      <c r="O30" s="11"/>
      <c r="P30" s="29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  <c r="X30" s="5" t="s">
        <v>101</v>
      </c>
      <c r="Y30" s="5">
        <v>1E-3</v>
      </c>
      <c r="Z30" s="5">
        <f t="shared" si="9"/>
        <v>12</v>
      </c>
      <c r="AA30" s="5">
        <f t="shared" si="10"/>
        <v>0</v>
      </c>
      <c r="AB30" s="5">
        <f t="shared" si="11"/>
        <v>11</v>
      </c>
      <c r="AC30" s="5">
        <f t="shared" si="3"/>
        <v>1.0999999999999999E-2</v>
      </c>
      <c r="AD30" s="5">
        <f t="shared" si="4"/>
        <v>1E-3</v>
      </c>
      <c r="AE30" s="5">
        <f t="shared" si="5"/>
        <v>1E-3</v>
      </c>
      <c r="AF30" s="29">
        <f t="shared" si="6"/>
        <v>1E-3</v>
      </c>
      <c r="AG30" s="10" t="str">
        <f t="shared" si="7"/>
        <v>&lt;0.001</v>
      </c>
      <c r="AH30" s="10">
        <f t="shared" si="8"/>
        <v>1E-3</v>
      </c>
    </row>
    <row r="31" spans="1:34" x14ac:dyDescent="0.15">
      <c r="A31" s="9">
        <v>26</v>
      </c>
      <c r="B31" s="1" t="s">
        <v>24</v>
      </c>
      <c r="C31" s="9" t="s">
        <v>68</v>
      </c>
      <c r="D31" s="8"/>
      <c r="E31" s="10" t="s">
        <v>145</v>
      </c>
      <c r="F31" s="10"/>
      <c r="G31" s="10"/>
      <c r="H31" s="10" t="s">
        <v>145</v>
      </c>
      <c r="I31" s="10"/>
      <c r="J31" s="10"/>
      <c r="K31" s="10"/>
      <c r="L31" s="10"/>
      <c r="M31" s="10"/>
      <c r="N31" s="10"/>
      <c r="O31" s="11"/>
      <c r="P31" s="29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  <c r="X31" s="5" t="s">
        <v>101</v>
      </c>
      <c r="Y31" s="5">
        <v>1E-3</v>
      </c>
      <c r="Z31" s="5">
        <f t="shared" si="9"/>
        <v>12</v>
      </c>
      <c r="AA31" s="5">
        <f t="shared" si="10"/>
        <v>0</v>
      </c>
      <c r="AB31" s="5">
        <f t="shared" si="11"/>
        <v>12</v>
      </c>
      <c r="AC31" s="5">
        <f t="shared" si="3"/>
        <v>1.2E-2</v>
      </c>
      <c r="AD31" s="5">
        <f t="shared" si="4"/>
        <v>0</v>
      </c>
      <c r="AE31" s="5">
        <f t="shared" si="5"/>
        <v>1E-3</v>
      </c>
      <c r="AF31" s="29" t="str">
        <f t="shared" si="6"/>
        <v>&lt;0.001</v>
      </c>
      <c r="AG31" s="10" t="str">
        <f t="shared" si="7"/>
        <v>&lt;0.001</v>
      </c>
      <c r="AH31" s="10" t="str">
        <f t="shared" si="8"/>
        <v>&lt;0.001</v>
      </c>
    </row>
    <row r="32" spans="1:34" x14ac:dyDescent="0.15">
      <c r="A32" s="9">
        <v>27</v>
      </c>
      <c r="B32" s="1" t="s">
        <v>25</v>
      </c>
      <c r="C32" s="9" t="s">
        <v>79</v>
      </c>
      <c r="D32" s="8"/>
      <c r="E32" s="10">
        <v>5.0000000000000001E-3</v>
      </c>
      <c r="F32" s="10"/>
      <c r="G32" s="10"/>
      <c r="H32" s="10">
        <v>1.0999999999999999E-2</v>
      </c>
      <c r="I32" s="10"/>
      <c r="J32" s="10"/>
      <c r="K32" s="10"/>
      <c r="L32" s="10"/>
      <c r="M32" s="10"/>
      <c r="N32" s="10"/>
      <c r="O32" s="11"/>
      <c r="P32" s="29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  <c r="X32" s="5" t="s">
        <v>101</v>
      </c>
      <c r="Y32" s="5">
        <v>1E-3</v>
      </c>
      <c r="Z32" s="5">
        <f t="shared" si="9"/>
        <v>12</v>
      </c>
      <c r="AA32" s="5">
        <f t="shared" si="10"/>
        <v>0</v>
      </c>
      <c r="AB32" s="5">
        <f t="shared" si="11"/>
        <v>10</v>
      </c>
      <c r="AC32" s="5">
        <f t="shared" si="3"/>
        <v>0.01</v>
      </c>
      <c r="AD32" s="5">
        <f t="shared" si="4"/>
        <v>1.6E-2</v>
      </c>
      <c r="AE32" s="5">
        <f t="shared" si="5"/>
        <v>2.166666666666667E-3</v>
      </c>
      <c r="AF32" s="29">
        <f t="shared" si="6"/>
        <v>1.0999999999999999E-2</v>
      </c>
      <c r="AG32" s="10" t="str">
        <f t="shared" si="7"/>
        <v>&lt;0.001</v>
      </c>
      <c r="AH32" s="10">
        <f t="shared" si="8"/>
        <v>2.166666666666667E-3</v>
      </c>
    </row>
    <row r="33" spans="1:34" x14ac:dyDescent="0.15">
      <c r="A33" s="9">
        <v>28</v>
      </c>
      <c r="B33" s="1" t="s">
        <v>26</v>
      </c>
      <c r="C33" s="9" t="s">
        <v>78</v>
      </c>
      <c r="D33" s="8"/>
      <c r="E33" s="10">
        <v>3.0000000000000001E-3</v>
      </c>
      <c r="F33" s="10"/>
      <c r="G33" s="10"/>
      <c r="H33" s="10">
        <v>4.0000000000000001E-3</v>
      </c>
      <c r="I33" s="10"/>
      <c r="J33" s="10"/>
      <c r="K33" s="10"/>
      <c r="L33" s="10"/>
      <c r="M33" s="10"/>
      <c r="N33" s="10"/>
      <c r="O33" s="11"/>
      <c r="P33" s="29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  <c r="X33" s="5" t="s">
        <v>112</v>
      </c>
      <c r="Y33" s="5">
        <v>3.0000000000000001E-3</v>
      </c>
      <c r="Z33" s="5">
        <f t="shared" si="9"/>
        <v>12</v>
      </c>
      <c r="AA33" s="5">
        <f t="shared" si="10"/>
        <v>0</v>
      </c>
      <c r="AB33" s="5">
        <f t="shared" si="11"/>
        <v>10</v>
      </c>
      <c r="AC33" s="5">
        <f t="shared" si="3"/>
        <v>0.03</v>
      </c>
      <c r="AD33" s="5">
        <f t="shared" si="4"/>
        <v>7.0000000000000001E-3</v>
      </c>
      <c r="AE33" s="5">
        <f t="shared" si="5"/>
        <v>3.0833333333333333E-3</v>
      </c>
      <c r="AF33" s="29">
        <f t="shared" si="6"/>
        <v>4.0000000000000001E-3</v>
      </c>
      <c r="AG33" s="10" t="str">
        <f t="shared" si="7"/>
        <v>&lt;0.003</v>
      </c>
      <c r="AH33" s="10">
        <f t="shared" si="8"/>
        <v>3.0833333333333333E-3</v>
      </c>
    </row>
    <row r="34" spans="1:34" x14ac:dyDescent="0.15">
      <c r="A34" s="9">
        <v>29</v>
      </c>
      <c r="B34" s="1" t="s">
        <v>27</v>
      </c>
      <c r="C34" s="9" t="s">
        <v>78</v>
      </c>
      <c r="D34" s="8"/>
      <c r="E34" s="10">
        <v>1E-3</v>
      </c>
      <c r="F34" s="10"/>
      <c r="G34" s="10"/>
      <c r="H34" s="10">
        <v>2E-3</v>
      </c>
      <c r="I34" s="10"/>
      <c r="J34" s="10"/>
      <c r="K34" s="10"/>
      <c r="L34" s="10"/>
      <c r="M34" s="10"/>
      <c r="N34" s="10"/>
      <c r="O34" s="11"/>
      <c r="P34" s="29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  <c r="X34" s="5" t="s">
        <v>101</v>
      </c>
      <c r="Y34" s="5">
        <v>1E-3</v>
      </c>
      <c r="Z34" s="5">
        <f t="shared" si="9"/>
        <v>12</v>
      </c>
      <c r="AA34" s="5">
        <f t="shared" si="10"/>
        <v>0</v>
      </c>
      <c r="AB34" s="5">
        <f t="shared" si="11"/>
        <v>10</v>
      </c>
      <c r="AC34" s="5">
        <f t="shared" si="3"/>
        <v>0.01</v>
      </c>
      <c r="AD34" s="5">
        <f t="shared" si="4"/>
        <v>3.0000000000000001E-3</v>
      </c>
      <c r="AE34" s="5">
        <f t="shared" si="5"/>
        <v>1.0833333333333335E-3</v>
      </c>
      <c r="AF34" s="29">
        <f t="shared" si="6"/>
        <v>2E-3</v>
      </c>
      <c r="AG34" s="10" t="str">
        <f t="shared" si="7"/>
        <v>&lt;0.001</v>
      </c>
      <c r="AH34" s="10">
        <f t="shared" si="8"/>
        <v>1.0833333333333335E-3</v>
      </c>
    </row>
    <row r="35" spans="1:34" x14ac:dyDescent="0.15">
      <c r="A35" s="9">
        <v>30</v>
      </c>
      <c r="B35" s="1" t="s">
        <v>28</v>
      </c>
      <c r="C35" s="9" t="s">
        <v>80</v>
      </c>
      <c r="D35" s="8"/>
      <c r="E35" s="10" t="s">
        <v>145</v>
      </c>
      <c r="F35" s="10"/>
      <c r="G35" s="10"/>
      <c r="H35" s="10">
        <v>2E-3</v>
      </c>
      <c r="I35" s="10"/>
      <c r="J35" s="10"/>
      <c r="K35" s="10"/>
      <c r="L35" s="10"/>
      <c r="M35" s="10"/>
      <c r="N35" s="10"/>
      <c r="O35" s="11"/>
      <c r="P35" s="29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  <c r="X35" s="5" t="s">
        <v>101</v>
      </c>
      <c r="Y35" s="5">
        <v>1E-3</v>
      </c>
      <c r="Z35" s="5">
        <f t="shared" si="9"/>
        <v>12</v>
      </c>
      <c r="AA35" s="5">
        <f t="shared" si="10"/>
        <v>0</v>
      </c>
      <c r="AB35" s="5">
        <f t="shared" si="11"/>
        <v>11</v>
      </c>
      <c r="AC35" s="5">
        <f t="shared" si="3"/>
        <v>1.0999999999999999E-2</v>
      </c>
      <c r="AD35" s="5">
        <f t="shared" si="4"/>
        <v>2E-3</v>
      </c>
      <c r="AE35" s="5">
        <f t="shared" si="5"/>
        <v>1.0833333333333333E-3</v>
      </c>
      <c r="AF35" s="29">
        <f t="shared" si="6"/>
        <v>2E-3</v>
      </c>
      <c r="AG35" s="10" t="str">
        <f t="shared" si="7"/>
        <v>&lt;0.001</v>
      </c>
      <c r="AH35" s="10">
        <f t="shared" si="8"/>
        <v>1.0833333333333333E-3</v>
      </c>
    </row>
    <row r="36" spans="1:34" x14ac:dyDescent="0.15">
      <c r="A36" s="9">
        <v>31</v>
      </c>
      <c r="B36" s="1" t="s">
        <v>29</v>
      </c>
      <c r="C36" s="9" t="s">
        <v>81</v>
      </c>
      <c r="D36" s="8"/>
      <c r="E36" s="10" t="s">
        <v>147</v>
      </c>
      <c r="F36" s="10"/>
      <c r="G36" s="10"/>
      <c r="H36" s="10" t="s">
        <v>147</v>
      </c>
      <c r="I36" s="10"/>
      <c r="J36" s="10"/>
      <c r="K36" s="10"/>
      <c r="L36" s="10"/>
      <c r="M36" s="10"/>
      <c r="N36" s="10"/>
      <c r="O36" s="11"/>
      <c r="P36" s="29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  <c r="X36" s="5" t="s">
        <v>113</v>
      </c>
      <c r="Y36" s="5">
        <v>8.0000000000000002E-3</v>
      </c>
      <c r="Z36" s="5">
        <f t="shared" si="9"/>
        <v>12</v>
      </c>
      <c r="AA36" s="5">
        <f t="shared" si="10"/>
        <v>0</v>
      </c>
      <c r="AB36" s="5">
        <f t="shared" si="11"/>
        <v>12</v>
      </c>
      <c r="AC36" s="5">
        <f t="shared" si="3"/>
        <v>9.6000000000000002E-2</v>
      </c>
      <c r="AD36" s="5">
        <f t="shared" si="4"/>
        <v>0</v>
      </c>
      <c r="AE36" s="5">
        <f t="shared" si="5"/>
        <v>8.0000000000000002E-3</v>
      </c>
      <c r="AF36" s="29" t="str">
        <f t="shared" si="6"/>
        <v>&lt;0.008</v>
      </c>
      <c r="AG36" s="10" t="str">
        <f t="shared" si="7"/>
        <v>&lt;0.008</v>
      </c>
      <c r="AH36" s="10" t="str">
        <f t="shared" si="8"/>
        <v>&lt;0.008</v>
      </c>
    </row>
    <row r="37" spans="1:34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29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34">
        <v>1</v>
      </c>
      <c r="X37" s="5" t="s">
        <v>101</v>
      </c>
      <c r="Y37" s="5">
        <v>1E-3</v>
      </c>
      <c r="Z37" s="5">
        <f t="shared" si="9"/>
        <v>12</v>
      </c>
      <c r="AA37" s="5">
        <f t="shared" si="10"/>
        <v>0</v>
      </c>
      <c r="AB37" s="5">
        <f t="shared" si="11"/>
        <v>12</v>
      </c>
      <c r="AC37" s="5">
        <f t="shared" si="3"/>
        <v>1.2E-2</v>
      </c>
      <c r="AD37" s="5">
        <f t="shared" si="4"/>
        <v>0</v>
      </c>
      <c r="AE37" s="5">
        <f t="shared" si="5"/>
        <v>1E-3</v>
      </c>
      <c r="AF37" s="29" t="str">
        <f t="shared" si="6"/>
        <v>&lt;0.001</v>
      </c>
      <c r="AG37" s="10" t="str">
        <f t="shared" si="7"/>
        <v>&lt;0.001</v>
      </c>
      <c r="AH37" s="10" t="str">
        <f t="shared" si="8"/>
        <v>&lt;0.001</v>
      </c>
    </row>
    <row r="38" spans="1:34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29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  <c r="X38" s="5" t="s">
        <v>114</v>
      </c>
      <c r="Y38" s="5">
        <v>0.01</v>
      </c>
      <c r="Z38" s="5">
        <f t="shared" si="9"/>
        <v>12</v>
      </c>
      <c r="AA38" s="5">
        <f t="shared" si="10"/>
        <v>0</v>
      </c>
      <c r="AB38" s="5">
        <f t="shared" si="11"/>
        <v>12</v>
      </c>
      <c r="AC38" s="5">
        <f t="shared" si="3"/>
        <v>0.12</v>
      </c>
      <c r="AD38" s="5">
        <f t="shared" si="4"/>
        <v>0</v>
      </c>
      <c r="AE38" s="5">
        <f t="shared" si="5"/>
        <v>0.01</v>
      </c>
      <c r="AF38" s="29" t="str">
        <f t="shared" si="6"/>
        <v>&lt;0.01</v>
      </c>
      <c r="AG38" s="10" t="str">
        <f t="shared" si="7"/>
        <v>&lt;0.01</v>
      </c>
      <c r="AH38" s="10" t="str">
        <f t="shared" si="8"/>
        <v>&lt;0.01</v>
      </c>
    </row>
    <row r="39" spans="1:34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29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  <c r="X39" s="5" t="s">
        <v>115</v>
      </c>
      <c r="Y39" s="5">
        <v>0.03</v>
      </c>
      <c r="Z39" s="5">
        <f t="shared" si="9"/>
        <v>12</v>
      </c>
      <c r="AA39" s="5">
        <f t="shared" si="10"/>
        <v>0</v>
      </c>
      <c r="AB39" s="5">
        <f t="shared" si="11"/>
        <v>12</v>
      </c>
      <c r="AC39" s="5">
        <f t="shared" si="3"/>
        <v>0.36</v>
      </c>
      <c r="AD39" s="5">
        <f t="shared" si="4"/>
        <v>0</v>
      </c>
      <c r="AE39" s="5">
        <f t="shared" si="5"/>
        <v>0.03</v>
      </c>
      <c r="AF39" s="29" t="str">
        <f t="shared" si="6"/>
        <v>&lt;0.03</v>
      </c>
      <c r="AG39" s="10" t="str">
        <f t="shared" si="7"/>
        <v>&lt;0.03</v>
      </c>
      <c r="AH39" s="10" t="str">
        <f t="shared" si="8"/>
        <v>&lt;0.03</v>
      </c>
    </row>
    <row r="40" spans="1:34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29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34">
        <v>1</v>
      </c>
      <c r="X40" s="5" t="s">
        <v>114</v>
      </c>
      <c r="Y40" s="5">
        <v>0.01</v>
      </c>
      <c r="Z40" s="5">
        <f t="shared" si="9"/>
        <v>12</v>
      </c>
      <c r="AA40" s="5">
        <f t="shared" si="10"/>
        <v>0</v>
      </c>
      <c r="AB40" s="5">
        <f t="shared" si="11"/>
        <v>12</v>
      </c>
      <c r="AC40" s="5">
        <f t="shared" si="3"/>
        <v>0.12</v>
      </c>
      <c r="AD40" s="5">
        <f t="shared" si="4"/>
        <v>0</v>
      </c>
      <c r="AE40" s="5">
        <f t="shared" si="5"/>
        <v>0.01</v>
      </c>
      <c r="AF40" s="29" t="str">
        <f t="shared" si="6"/>
        <v>&lt;0.01</v>
      </c>
      <c r="AG40" s="10" t="str">
        <f t="shared" si="7"/>
        <v>&lt;0.01</v>
      </c>
      <c r="AH40" s="10" t="str">
        <f t="shared" si="8"/>
        <v>&lt;0.01</v>
      </c>
    </row>
    <row r="41" spans="1:34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29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  <c r="X41" s="5" t="s">
        <v>108</v>
      </c>
      <c r="Y41" s="5">
        <v>0.1</v>
      </c>
      <c r="Z41" s="5">
        <f t="shared" si="9"/>
        <v>12</v>
      </c>
      <c r="AA41" s="5">
        <f t="shared" si="10"/>
        <v>0</v>
      </c>
      <c r="AB41" s="5">
        <f t="shared" si="11"/>
        <v>12</v>
      </c>
      <c r="AC41" s="5">
        <f t="shared" si="3"/>
        <v>1.2000000000000002</v>
      </c>
      <c r="AD41" s="5">
        <f t="shared" si="4"/>
        <v>0</v>
      </c>
      <c r="AE41" s="5">
        <f t="shared" si="5"/>
        <v>0.10000000000000002</v>
      </c>
      <c r="AF41" s="29" t="str">
        <f t="shared" si="6"/>
        <v>&lt;0.1</v>
      </c>
      <c r="AG41" s="10" t="str">
        <f t="shared" si="7"/>
        <v>&lt;0.1</v>
      </c>
      <c r="AH41" s="10" t="str">
        <f t="shared" si="8"/>
        <v>&lt;0.1</v>
      </c>
    </row>
    <row r="42" spans="1:34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29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  <c r="X42" s="5" t="s">
        <v>101</v>
      </c>
      <c r="Y42" s="5">
        <v>1E-3</v>
      </c>
      <c r="Z42" s="5">
        <f t="shared" si="9"/>
        <v>12</v>
      </c>
      <c r="AA42" s="5">
        <f t="shared" si="10"/>
        <v>0</v>
      </c>
      <c r="AB42" s="5">
        <f t="shared" si="11"/>
        <v>12</v>
      </c>
      <c r="AC42" s="5">
        <f t="shared" si="3"/>
        <v>1.2E-2</v>
      </c>
      <c r="AD42" s="5">
        <f t="shared" si="4"/>
        <v>0</v>
      </c>
      <c r="AE42" s="5">
        <f t="shared" si="5"/>
        <v>1E-3</v>
      </c>
      <c r="AF42" s="29" t="str">
        <f t="shared" si="6"/>
        <v>&lt;0.001</v>
      </c>
      <c r="AG42" s="10" t="str">
        <f t="shared" si="7"/>
        <v>&lt;0.001</v>
      </c>
      <c r="AH42" s="10" t="str">
        <f t="shared" si="8"/>
        <v>&lt;0.001</v>
      </c>
    </row>
    <row r="43" spans="1:34" x14ac:dyDescent="0.15">
      <c r="A43" s="9">
        <v>38</v>
      </c>
      <c r="B43" s="1" t="s">
        <v>36</v>
      </c>
      <c r="C43" s="9" t="s">
        <v>84</v>
      </c>
      <c r="D43" s="8">
        <v>7.9</v>
      </c>
      <c r="E43" s="10">
        <v>8.6999999999999993</v>
      </c>
      <c r="F43" s="10">
        <v>8.9</v>
      </c>
      <c r="G43" s="10">
        <v>10.9</v>
      </c>
      <c r="H43" s="13">
        <v>10</v>
      </c>
      <c r="I43" s="10"/>
      <c r="J43" s="10"/>
      <c r="K43" s="10"/>
      <c r="L43" s="10"/>
      <c r="M43" s="11"/>
      <c r="N43" s="11"/>
      <c r="O43" s="11"/>
      <c r="P43" s="29"/>
      <c r="Q43" s="10"/>
      <c r="R43" s="10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  <c r="X43" s="5" t="s">
        <v>116</v>
      </c>
      <c r="Y43" s="5">
        <v>0.2</v>
      </c>
      <c r="Z43" s="5">
        <f t="shared" si="9"/>
        <v>12</v>
      </c>
      <c r="AA43" s="5">
        <f t="shared" si="10"/>
        <v>0</v>
      </c>
      <c r="AB43" s="5">
        <f t="shared" si="11"/>
        <v>7</v>
      </c>
      <c r="AC43" s="5">
        <f t="shared" si="3"/>
        <v>1.4000000000000001</v>
      </c>
      <c r="AD43" s="5">
        <f t="shared" si="4"/>
        <v>46.4</v>
      </c>
      <c r="AE43" s="5">
        <f t="shared" si="5"/>
        <v>3.9833333333333329</v>
      </c>
      <c r="AF43" s="29">
        <f t="shared" si="6"/>
        <v>10.9</v>
      </c>
      <c r="AG43" s="10" t="str">
        <f t="shared" si="7"/>
        <v>&lt;0.2</v>
      </c>
      <c r="AH43" s="10">
        <f t="shared" si="8"/>
        <v>3.9833333333333329</v>
      </c>
    </row>
    <row r="44" spans="1:34" x14ac:dyDescent="0.15">
      <c r="A44" s="9">
        <v>39</v>
      </c>
      <c r="B44" s="1" t="s">
        <v>37</v>
      </c>
      <c r="C44" s="9" t="s">
        <v>85</v>
      </c>
      <c r="D44" s="8"/>
      <c r="E44" s="10">
        <v>57</v>
      </c>
      <c r="F44" s="10"/>
      <c r="G44" s="10"/>
      <c r="H44" s="10">
        <v>69</v>
      </c>
      <c r="I44" s="10"/>
      <c r="J44" s="10"/>
      <c r="K44" s="10"/>
      <c r="L44" s="10"/>
      <c r="M44" s="10"/>
      <c r="N44" s="10"/>
      <c r="O44" s="11"/>
      <c r="P44" s="29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  <c r="X44" s="5" t="s">
        <v>117</v>
      </c>
      <c r="Y44" s="5">
        <v>1</v>
      </c>
      <c r="Z44" s="5">
        <f t="shared" si="9"/>
        <v>12</v>
      </c>
      <c r="AA44" s="5">
        <f t="shared" si="10"/>
        <v>0</v>
      </c>
      <c r="AB44" s="5">
        <f t="shared" si="11"/>
        <v>10</v>
      </c>
      <c r="AC44" s="5">
        <f t="shared" si="3"/>
        <v>10</v>
      </c>
      <c r="AD44" s="5">
        <f t="shared" si="4"/>
        <v>126</v>
      </c>
      <c r="AE44" s="5">
        <f t="shared" si="5"/>
        <v>11.333333333333334</v>
      </c>
      <c r="AF44" s="29">
        <f t="shared" si="6"/>
        <v>69</v>
      </c>
      <c r="AG44" s="10" t="str">
        <f t="shared" si="7"/>
        <v>&lt;1</v>
      </c>
      <c r="AH44" s="10">
        <f t="shared" si="8"/>
        <v>11.333333333333334</v>
      </c>
    </row>
    <row r="45" spans="1:34" x14ac:dyDescent="0.15">
      <c r="A45" s="9">
        <v>40</v>
      </c>
      <c r="B45" s="1" t="s">
        <v>38</v>
      </c>
      <c r="C45" s="9" t="s">
        <v>86</v>
      </c>
      <c r="D45" s="8"/>
      <c r="E45" s="10">
        <v>138</v>
      </c>
      <c r="F45" s="10"/>
      <c r="G45" s="10"/>
      <c r="H45" s="10">
        <v>169</v>
      </c>
      <c r="I45" s="10"/>
      <c r="J45" s="10"/>
      <c r="K45" s="10"/>
      <c r="L45" s="10"/>
      <c r="M45" s="10"/>
      <c r="N45" s="10"/>
      <c r="O45" s="11"/>
      <c r="P45" s="29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  <c r="X45" s="5" t="s">
        <v>117</v>
      </c>
      <c r="Y45" s="5">
        <v>1</v>
      </c>
      <c r="Z45" s="5">
        <f t="shared" si="9"/>
        <v>12</v>
      </c>
      <c r="AA45" s="5">
        <f t="shared" si="10"/>
        <v>0</v>
      </c>
      <c r="AB45" s="5">
        <f t="shared" si="11"/>
        <v>10</v>
      </c>
      <c r="AC45" s="5">
        <f t="shared" si="3"/>
        <v>10</v>
      </c>
      <c r="AD45" s="5">
        <f t="shared" si="4"/>
        <v>307</v>
      </c>
      <c r="AE45" s="5">
        <f t="shared" si="5"/>
        <v>26.416666666666668</v>
      </c>
      <c r="AF45" s="29">
        <f t="shared" si="6"/>
        <v>169</v>
      </c>
      <c r="AG45" s="10" t="str">
        <f t="shared" si="7"/>
        <v>&lt;1</v>
      </c>
      <c r="AH45" s="10">
        <f t="shared" si="8"/>
        <v>26.416666666666668</v>
      </c>
    </row>
    <row r="46" spans="1:34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29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  <c r="X46" s="5" t="s">
        <v>118</v>
      </c>
      <c r="Y46" s="5">
        <v>0.02</v>
      </c>
      <c r="Z46" s="5">
        <f t="shared" si="9"/>
        <v>12</v>
      </c>
      <c r="AA46" s="5">
        <f t="shared" si="10"/>
        <v>0</v>
      </c>
      <c r="AB46" s="5">
        <f t="shared" si="11"/>
        <v>12</v>
      </c>
      <c r="AC46" s="5">
        <f t="shared" si="3"/>
        <v>0.24</v>
      </c>
      <c r="AD46" s="5">
        <f t="shared" si="4"/>
        <v>0</v>
      </c>
      <c r="AE46" s="5">
        <f t="shared" si="5"/>
        <v>0.02</v>
      </c>
      <c r="AF46" s="29" t="str">
        <f t="shared" si="6"/>
        <v>&lt;0.02</v>
      </c>
      <c r="AG46" s="10" t="str">
        <f t="shared" si="7"/>
        <v>&lt;0.02</v>
      </c>
      <c r="AH46" s="10" t="str">
        <f t="shared" si="8"/>
        <v>&lt;0.02</v>
      </c>
    </row>
    <row r="47" spans="1:34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29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  <c r="X47" s="5" t="s">
        <v>119</v>
      </c>
      <c r="Y47" s="5">
        <v>9.9999999999999995E-7</v>
      </c>
      <c r="Z47" s="5">
        <f t="shared" si="9"/>
        <v>12</v>
      </c>
      <c r="AA47" s="5">
        <f t="shared" si="10"/>
        <v>0</v>
      </c>
      <c r="AB47" s="5">
        <f t="shared" si="11"/>
        <v>12</v>
      </c>
      <c r="AC47" s="5">
        <f t="shared" si="3"/>
        <v>1.2E-5</v>
      </c>
      <c r="AD47" s="5">
        <f t="shared" si="4"/>
        <v>0</v>
      </c>
      <c r="AE47" s="5">
        <f t="shared" si="5"/>
        <v>9.9999999999999995E-7</v>
      </c>
      <c r="AF47" s="29" t="str">
        <f t="shared" si="6"/>
        <v>&lt;0.000001</v>
      </c>
      <c r="AG47" s="10" t="str">
        <f t="shared" si="7"/>
        <v>&lt;0.000001</v>
      </c>
      <c r="AH47" s="10" t="str">
        <f t="shared" si="8"/>
        <v>&lt;0.000001</v>
      </c>
    </row>
    <row r="48" spans="1:34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29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  <c r="X48" s="5" t="s">
        <v>119</v>
      </c>
      <c r="Y48" s="5">
        <v>9.9999999999999995E-7</v>
      </c>
      <c r="Z48" s="5">
        <f t="shared" si="9"/>
        <v>12</v>
      </c>
      <c r="AA48" s="5">
        <f t="shared" si="10"/>
        <v>0</v>
      </c>
      <c r="AB48" s="5">
        <f t="shared" si="11"/>
        <v>12</v>
      </c>
      <c r="AC48" s="5">
        <f t="shared" si="3"/>
        <v>1.2E-5</v>
      </c>
      <c r="AD48" s="5">
        <f t="shared" si="4"/>
        <v>0</v>
      </c>
      <c r="AE48" s="5">
        <f t="shared" si="5"/>
        <v>9.9999999999999995E-7</v>
      </c>
      <c r="AF48" s="29" t="str">
        <f t="shared" si="6"/>
        <v>&lt;0.000001</v>
      </c>
      <c r="AG48" s="10" t="str">
        <f t="shared" si="7"/>
        <v>&lt;0.000001</v>
      </c>
      <c r="AH48" s="10" t="str">
        <f t="shared" si="8"/>
        <v>&lt;0.000001</v>
      </c>
    </row>
    <row r="49" spans="1:34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29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  <c r="X49" s="5" t="s">
        <v>105</v>
      </c>
      <c r="Y49" s="5">
        <v>2E-3</v>
      </c>
      <c r="Z49" s="5">
        <f t="shared" si="9"/>
        <v>12</v>
      </c>
      <c r="AA49" s="5">
        <f t="shared" si="10"/>
        <v>0</v>
      </c>
      <c r="AB49" s="5">
        <f t="shared" si="11"/>
        <v>12</v>
      </c>
      <c r="AC49" s="5">
        <f t="shared" si="3"/>
        <v>2.4E-2</v>
      </c>
      <c r="AD49" s="5">
        <f t="shared" si="4"/>
        <v>0</v>
      </c>
      <c r="AE49" s="5">
        <f t="shared" si="5"/>
        <v>2E-3</v>
      </c>
      <c r="AF49" s="29" t="str">
        <f t="shared" si="6"/>
        <v>&lt;0.002</v>
      </c>
      <c r="AG49" s="10" t="str">
        <f t="shared" si="7"/>
        <v>&lt;0.002</v>
      </c>
      <c r="AH49" s="10" t="str">
        <f t="shared" si="8"/>
        <v>&lt;0.002</v>
      </c>
    </row>
    <row r="50" spans="1:34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29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  <c r="X50" s="5" t="s">
        <v>120</v>
      </c>
      <c r="Y50" s="5">
        <v>5.0000000000000001E-4</v>
      </c>
      <c r="Z50" s="5">
        <f t="shared" si="9"/>
        <v>12</v>
      </c>
      <c r="AA50" s="5">
        <f t="shared" si="10"/>
        <v>0</v>
      </c>
      <c r="AB50" s="5">
        <f t="shared" si="11"/>
        <v>12</v>
      </c>
      <c r="AC50" s="5">
        <f t="shared" si="3"/>
        <v>6.0000000000000001E-3</v>
      </c>
      <c r="AD50" s="5">
        <f t="shared" si="4"/>
        <v>0</v>
      </c>
      <c r="AE50" s="5">
        <f t="shared" si="5"/>
        <v>5.0000000000000001E-4</v>
      </c>
      <c r="AF50" s="29" t="str">
        <f t="shared" si="6"/>
        <v>&lt;0.0005</v>
      </c>
      <c r="AG50" s="10" t="str">
        <f t="shared" si="7"/>
        <v>&lt;0.0005</v>
      </c>
      <c r="AH50" s="10" t="str">
        <f t="shared" si="8"/>
        <v>&lt;0.0005</v>
      </c>
    </row>
    <row r="51" spans="1:34" x14ac:dyDescent="0.15">
      <c r="A51" s="9">
        <v>46</v>
      </c>
      <c r="B51" s="1" t="s">
        <v>44</v>
      </c>
      <c r="C51" s="9" t="s">
        <v>89</v>
      </c>
      <c r="D51" s="8">
        <v>0.4</v>
      </c>
      <c r="E51" s="10">
        <v>0.3</v>
      </c>
      <c r="F51" s="10">
        <v>0.3</v>
      </c>
      <c r="G51" s="10" t="s">
        <v>134</v>
      </c>
      <c r="H51" s="10">
        <v>0.3</v>
      </c>
      <c r="I51" s="10"/>
      <c r="J51" s="10"/>
      <c r="K51" s="10"/>
      <c r="L51" s="10"/>
      <c r="M51" s="10"/>
      <c r="N51" s="10"/>
      <c r="O51" s="11"/>
      <c r="P51" s="29"/>
      <c r="Q51" s="10"/>
      <c r="R51" s="10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  <c r="X51" s="5" t="s">
        <v>121</v>
      </c>
      <c r="Y51" s="5">
        <v>0.3</v>
      </c>
      <c r="Z51" s="5">
        <f t="shared" si="9"/>
        <v>12</v>
      </c>
      <c r="AA51" s="5">
        <f t="shared" si="10"/>
        <v>0</v>
      </c>
      <c r="AB51" s="5">
        <f t="shared" si="11"/>
        <v>8</v>
      </c>
      <c r="AC51" s="5">
        <f t="shared" si="3"/>
        <v>2.4</v>
      </c>
      <c r="AD51" s="5">
        <f t="shared" si="4"/>
        <v>1.3</v>
      </c>
      <c r="AE51" s="5">
        <f t="shared" si="5"/>
        <v>0.30833333333333335</v>
      </c>
      <c r="AF51" s="29">
        <f t="shared" si="6"/>
        <v>0.4</v>
      </c>
      <c r="AG51" s="10" t="str">
        <f t="shared" si="7"/>
        <v>&lt;0.3</v>
      </c>
      <c r="AH51" s="10">
        <f t="shared" si="8"/>
        <v>0.30833333333333335</v>
      </c>
    </row>
    <row r="52" spans="1:34" x14ac:dyDescent="0.15">
      <c r="A52" s="9">
        <v>47</v>
      </c>
      <c r="B52" s="1" t="s">
        <v>45</v>
      </c>
      <c r="C52" s="9" t="s">
        <v>54</v>
      </c>
      <c r="D52" s="10">
        <v>7.5</v>
      </c>
      <c r="E52" s="10">
        <v>7.7</v>
      </c>
      <c r="F52" s="10">
        <v>7.7</v>
      </c>
      <c r="G52" s="10">
        <v>7.8</v>
      </c>
      <c r="H52" s="10">
        <v>7.8</v>
      </c>
      <c r="I52" s="10"/>
      <c r="J52" s="10"/>
      <c r="K52" s="10"/>
      <c r="L52" s="10"/>
      <c r="M52" s="10"/>
      <c r="N52" s="11"/>
      <c r="O52" s="11"/>
      <c r="P52" s="29"/>
      <c r="Q52" s="10"/>
      <c r="R52" s="10"/>
      <c r="U52" s="5">
        <v>5.8</v>
      </c>
      <c r="V52" s="5">
        <v>8.6</v>
      </c>
      <c r="AF52" s="29" t="str">
        <f t="shared" si="6"/>
        <v/>
      </c>
      <c r="AG52" s="10" t="str">
        <f t="shared" si="7"/>
        <v/>
      </c>
      <c r="AH52" s="10" t="str">
        <f t="shared" si="8"/>
        <v/>
      </c>
    </row>
    <row r="53" spans="1:34" x14ac:dyDescent="0.15">
      <c r="A53" s="9">
        <v>48</v>
      </c>
      <c r="B53" s="1" t="s">
        <v>46</v>
      </c>
      <c r="C53" s="9" t="s">
        <v>55</v>
      </c>
      <c r="D53" s="10" t="s">
        <v>135</v>
      </c>
      <c r="E53" s="10" t="s">
        <v>135</v>
      </c>
      <c r="F53" s="10" t="s">
        <v>135</v>
      </c>
      <c r="G53" s="10" t="s">
        <v>135</v>
      </c>
      <c r="H53" s="10" t="s">
        <v>135</v>
      </c>
      <c r="I53" s="10"/>
      <c r="J53" s="10"/>
      <c r="K53" s="10"/>
      <c r="L53" s="10"/>
      <c r="M53" s="10"/>
      <c r="N53" s="10"/>
      <c r="O53" s="11"/>
      <c r="P53" s="29"/>
      <c r="Q53" s="10"/>
      <c r="R53" s="10"/>
      <c r="V53" s="5" t="s">
        <v>95</v>
      </c>
      <c r="AF53" s="29" t="str">
        <f t="shared" si="6"/>
        <v/>
      </c>
      <c r="AG53" s="10" t="str">
        <f t="shared" si="7"/>
        <v/>
      </c>
      <c r="AH53" s="10" t="str">
        <f t="shared" si="8"/>
        <v/>
      </c>
    </row>
    <row r="54" spans="1:34" x14ac:dyDescent="0.15">
      <c r="A54" s="9">
        <v>49</v>
      </c>
      <c r="B54" s="1" t="s">
        <v>47</v>
      </c>
      <c r="C54" s="9" t="s">
        <v>55</v>
      </c>
      <c r="D54" s="10" t="s">
        <v>135</v>
      </c>
      <c r="E54" s="10" t="s">
        <v>135</v>
      </c>
      <c r="F54" s="10" t="s">
        <v>135</v>
      </c>
      <c r="G54" s="10" t="s">
        <v>135</v>
      </c>
      <c r="H54" s="10" t="s">
        <v>135</v>
      </c>
      <c r="I54" s="10"/>
      <c r="J54" s="10"/>
      <c r="K54" s="10"/>
      <c r="L54" s="10"/>
      <c r="M54" s="10"/>
      <c r="N54" s="10"/>
      <c r="O54" s="11"/>
      <c r="P54" s="29"/>
      <c r="Q54" s="10"/>
      <c r="R54" s="10"/>
      <c r="V54" s="5" t="s">
        <v>95</v>
      </c>
      <c r="AF54" s="29" t="str">
        <f t="shared" si="6"/>
        <v/>
      </c>
      <c r="AG54" s="10" t="str">
        <f t="shared" si="7"/>
        <v/>
      </c>
      <c r="AH54" s="10" t="str">
        <f t="shared" si="8"/>
        <v/>
      </c>
    </row>
    <row r="55" spans="1:34" x14ac:dyDescent="0.15">
      <c r="A55" s="9">
        <v>50</v>
      </c>
      <c r="B55" s="1" t="s">
        <v>48</v>
      </c>
      <c r="C55" s="9" t="s">
        <v>56</v>
      </c>
      <c r="D55" s="10" t="s">
        <v>136</v>
      </c>
      <c r="E55" s="10" t="s">
        <v>136</v>
      </c>
      <c r="F55" s="10" t="s">
        <v>136</v>
      </c>
      <c r="G55" s="10" t="s">
        <v>136</v>
      </c>
      <c r="H55" s="10" t="s">
        <v>136</v>
      </c>
      <c r="I55" s="10"/>
      <c r="J55" s="10"/>
      <c r="K55" s="10"/>
      <c r="L55" s="10"/>
      <c r="M55" s="10"/>
      <c r="N55" s="10"/>
      <c r="O55" s="11"/>
      <c r="P55" s="29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  <c r="X55" s="5" t="s">
        <v>122</v>
      </c>
      <c r="Y55" s="5">
        <v>0.5</v>
      </c>
      <c r="Z55" s="5">
        <f t="shared" si="9"/>
        <v>12</v>
      </c>
      <c r="AA55" s="5">
        <f t="shared" si="10"/>
        <v>0</v>
      </c>
      <c r="AB55" s="5">
        <f t="shared" si="11"/>
        <v>12</v>
      </c>
      <c r="AC55" s="5">
        <f t="shared" si="3"/>
        <v>6</v>
      </c>
      <c r="AD55" s="5">
        <f t="shared" si="4"/>
        <v>0</v>
      </c>
      <c r="AE55" s="5">
        <f t="shared" si="5"/>
        <v>0.5</v>
      </c>
      <c r="AF55" s="29" t="str">
        <f t="shared" si="6"/>
        <v>&lt;0.5</v>
      </c>
      <c r="AG55" s="10" t="str">
        <f t="shared" si="7"/>
        <v>&lt;0.5</v>
      </c>
      <c r="AH55" s="10" t="str">
        <f t="shared" si="8"/>
        <v>&lt;0.5</v>
      </c>
    </row>
    <row r="56" spans="1:34" x14ac:dyDescent="0.15">
      <c r="A56" s="14">
        <v>51</v>
      </c>
      <c r="B56" s="2" t="s">
        <v>49</v>
      </c>
      <c r="C56" s="14" t="s">
        <v>57</v>
      </c>
      <c r="D56" s="15" t="s">
        <v>138</v>
      </c>
      <c r="E56" s="15" t="s">
        <v>138</v>
      </c>
      <c r="F56" s="15" t="s">
        <v>138</v>
      </c>
      <c r="G56" s="15" t="s">
        <v>138</v>
      </c>
      <c r="H56" s="15" t="s">
        <v>138</v>
      </c>
      <c r="I56" s="15"/>
      <c r="J56" s="15"/>
      <c r="K56" s="15"/>
      <c r="L56" s="15"/>
      <c r="M56" s="15"/>
      <c r="N56" s="15"/>
      <c r="O56" s="16"/>
      <c r="P56" s="17"/>
      <c r="Q56" s="15"/>
      <c r="R56" s="15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  <c r="X56" s="5" t="s">
        <v>108</v>
      </c>
      <c r="Y56" s="5">
        <v>0.1</v>
      </c>
      <c r="Z56" s="5">
        <f t="shared" si="9"/>
        <v>12</v>
      </c>
      <c r="AA56" s="5">
        <f t="shared" si="10"/>
        <v>0</v>
      </c>
      <c r="AB56" s="5">
        <f t="shared" si="11"/>
        <v>12</v>
      </c>
      <c r="AC56" s="5">
        <f t="shared" si="3"/>
        <v>1.2000000000000002</v>
      </c>
      <c r="AD56" s="5">
        <f t="shared" si="4"/>
        <v>0</v>
      </c>
      <c r="AE56" s="5">
        <f t="shared" si="5"/>
        <v>0.10000000000000002</v>
      </c>
      <c r="AF56" s="17" t="str">
        <f t="shared" si="6"/>
        <v>&lt;0.1</v>
      </c>
      <c r="AG56" s="15" t="str">
        <f t="shared" si="7"/>
        <v>&lt;0.1</v>
      </c>
      <c r="AH56" s="15" t="str">
        <f t="shared" si="8"/>
        <v>&lt;0.1</v>
      </c>
    </row>
    <row r="57" spans="1:34" x14ac:dyDescent="0.15">
      <c r="A57" s="5" t="s">
        <v>61</v>
      </c>
      <c r="B57" s="22" t="s">
        <v>62</v>
      </c>
      <c r="P57" s="39"/>
      <c r="AF57" s="39"/>
    </row>
    <row r="58" spans="1:34" x14ac:dyDescent="0.15">
      <c r="A58" s="18"/>
      <c r="B58" s="18" t="s">
        <v>59</v>
      </c>
      <c r="C58" s="18"/>
      <c r="D58" s="19">
        <v>15.8</v>
      </c>
      <c r="E58" s="19">
        <v>18.399999999999999</v>
      </c>
      <c r="F58" s="19">
        <v>28.5</v>
      </c>
      <c r="G58" s="19">
        <v>29.3</v>
      </c>
      <c r="H58" s="19">
        <v>26</v>
      </c>
      <c r="I58" s="19"/>
      <c r="J58" s="19"/>
      <c r="K58" s="19"/>
      <c r="L58" s="19"/>
      <c r="M58" s="19"/>
      <c r="N58" s="19"/>
      <c r="O58" s="19"/>
      <c r="P58" s="31"/>
      <c r="Q58" s="19"/>
      <c r="R58" s="19"/>
      <c r="AF58" s="31">
        <f>MAX(D58:O58)</f>
        <v>29.3</v>
      </c>
      <c r="AG58" s="19">
        <f>MIN(D58:O58)</f>
        <v>15.8</v>
      </c>
      <c r="AH58" s="19">
        <f>AVERAGE(D58:O58)</f>
        <v>23.6</v>
      </c>
    </row>
    <row r="59" spans="1:34" x14ac:dyDescent="0.15">
      <c r="A59" s="20"/>
      <c r="B59" s="20" t="s">
        <v>60</v>
      </c>
      <c r="C59" s="20"/>
      <c r="D59" s="13">
        <v>13</v>
      </c>
      <c r="E59" s="13">
        <v>15</v>
      </c>
      <c r="F59" s="13">
        <v>17</v>
      </c>
      <c r="G59" s="13">
        <v>19</v>
      </c>
      <c r="H59" s="13">
        <v>20</v>
      </c>
      <c r="I59" s="13"/>
      <c r="J59" s="13"/>
      <c r="K59" s="13"/>
      <c r="L59" s="13"/>
      <c r="M59" s="13"/>
      <c r="N59" s="13"/>
      <c r="O59" s="13"/>
      <c r="P59" s="32"/>
      <c r="Q59" s="13"/>
      <c r="R59" s="13"/>
      <c r="AF59" s="32">
        <f>MAX(D59:O59)</f>
        <v>20</v>
      </c>
      <c r="AG59" s="13">
        <f>MIN(D59:O59)</f>
        <v>13</v>
      </c>
      <c r="AH59" s="13">
        <f>AVERAGE(D59:O59)</f>
        <v>16.8</v>
      </c>
    </row>
    <row r="60" spans="1:34" x14ac:dyDescent="0.15">
      <c r="A60" s="21"/>
      <c r="B60" s="21" t="s">
        <v>90</v>
      </c>
      <c r="C60" s="21"/>
      <c r="D60" s="28">
        <v>0.26</v>
      </c>
      <c r="E60" s="28">
        <v>0.22</v>
      </c>
      <c r="F60" s="28">
        <v>0.2</v>
      </c>
      <c r="G60" s="28">
        <v>0.22</v>
      </c>
      <c r="H60" s="28">
        <v>0.22</v>
      </c>
      <c r="I60" s="28"/>
      <c r="J60" s="28"/>
      <c r="K60" s="28"/>
      <c r="L60" s="28"/>
      <c r="M60" s="28"/>
      <c r="N60" s="28"/>
      <c r="O60" s="28"/>
      <c r="P60" s="40"/>
      <c r="Q60" s="38"/>
      <c r="R60" s="38"/>
      <c r="AF60" s="40">
        <f>MAX(D60:O60)</f>
        <v>0.26</v>
      </c>
      <c r="AG60" s="38">
        <f>MIN(D60:O60)</f>
        <v>0.2</v>
      </c>
      <c r="AH60" s="38">
        <f>AVERAGE(D60:O60)</f>
        <v>0.22399999999999998</v>
      </c>
    </row>
  </sheetData>
  <mergeCells count="3">
    <mergeCell ref="A1:R1"/>
    <mergeCell ref="AF2:AH3"/>
    <mergeCell ref="A4:C4"/>
  </mergeCells>
  <phoneticPr fontId="10"/>
  <conditionalFormatting sqref="D6:O7">
    <cfRule type="cellIs" dxfId="1304" priority="69" operator="equal">
      <formula>$W$6</formula>
    </cfRule>
  </conditionalFormatting>
  <conditionalFormatting sqref="D7:O7">
    <cfRule type="cellIs" dxfId="1303" priority="260" stopIfTrue="1" operator="equal">
      <formula>$V$7</formula>
    </cfRule>
  </conditionalFormatting>
  <conditionalFormatting sqref="D8:O8">
    <cfRule type="cellIs" dxfId="1302" priority="67" stopIfTrue="1" operator="greaterThan">
      <formula>$S$8</formula>
    </cfRule>
    <cfRule type="cellIs" dxfId="1301" priority="66" stopIfTrue="1" operator="greaterThan">
      <formula>$T$8</formula>
    </cfRule>
    <cfRule type="cellIs" dxfId="1300" priority="65" stopIfTrue="1" operator="greaterThan">
      <formula>$U$8</formula>
    </cfRule>
    <cfRule type="cellIs" dxfId="1299" priority="64" stopIfTrue="1" operator="greaterThan">
      <formula>$V$8</formula>
    </cfRule>
  </conditionalFormatting>
  <conditionalFormatting sqref="D8:O56">
    <cfRule type="cellIs" dxfId="1298" priority="63" stopIfTrue="1" operator="equal">
      <formula>$W$6</formula>
    </cfRule>
  </conditionalFormatting>
  <conditionalFormatting sqref="D6:R6 AF6:AH6">
    <cfRule type="cellIs" dxfId="1297" priority="264" stopIfTrue="1" operator="greaterThan">
      <formula>$S$6</formula>
    </cfRule>
    <cfRule type="cellIs" dxfId="1296" priority="263" stopIfTrue="1" operator="greaterThan">
      <formula>$T$6</formula>
    </cfRule>
    <cfRule type="cellIs" dxfId="1295" priority="262" stopIfTrue="1" operator="greaterThan">
      <formula>$U$6</formula>
    </cfRule>
    <cfRule type="cellIs" dxfId="1294" priority="261" stopIfTrue="1" operator="greaterThan">
      <formula>$V$6</formula>
    </cfRule>
  </conditionalFormatting>
  <conditionalFormatting sqref="D9:R9 AF9:AH9">
    <cfRule type="cellIs" dxfId="1293" priority="253" stopIfTrue="1" operator="greaterThan">
      <formula>$U$9</formula>
    </cfRule>
    <cfRule type="cellIs" dxfId="1292" priority="255" stopIfTrue="1" operator="greaterThan">
      <formula>$S$9</formula>
    </cfRule>
    <cfRule type="cellIs" dxfId="1291" priority="254" stopIfTrue="1" operator="greaterThan">
      <formula>$T$9</formula>
    </cfRule>
  </conditionalFormatting>
  <conditionalFormatting sqref="D10:R10 AF10:AH10">
    <cfRule type="cellIs" dxfId="1290" priority="251" stopIfTrue="1" operator="greaterThan">
      <formula>$S$10</formula>
    </cfRule>
    <cfRule type="cellIs" dxfId="1289" priority="250" stopIfTrue="1" operator="greaterThan">
      <formula>$T$10</formula>
    </cfRule>
    <cfRule type="cellIs" dxfId="1288" priority="249" stopIfTrue="1" operator="greaterThan">
      <formula>$U$10</formula>
    </cfRule>
  </conditionalFormatting>
  <conditionalFormatting sqref="D11:R11 AF11:AH11">
    <cfRule type="cellIs" dxfId="1287" priority="247" stopIfTrue="1" operator="greaterThan">
      <formula>$S$11</formula>
    </cfRule>
    <cfRule type="cellIs" dxfId="1286" priority="246" stopIfTrue="1" operator="greaterThan">
      <formula>$T$11</formula>
    </cfRule>
    <cfRule type="cellIs" dxfId="1285" priority="245" stopIfTrue="1" operator="greaterThan">
      <formula>$U$11</formula>
    </cfRule>
  </conditionalFormatting>
  <conditionalFormatting sqref="D12:R12 AF12:AH12">
    <cfRule type="cellIs" dxfId="1284" priority="241" stopIfTrue="1" operator="greaterThan">
      <formula>$U$12</formula>
    </cfRule>
    <cfRule type="cellIs" dxfId="1283" priority="242" stopIfTrue="1" operator="greaterThan">
      <formula>$T$12</formula>
    </cfRule>
    <cfRule type="cellIs" dxfId="1282" priority="243" stopIfTrue="1" operator="greaterThan">
      <formula>$S$12</formula>
    </cfRule>
  </conditionalFormatting>
  <conditionalFormatting sqref="D13:R13 AF13:AH13">
    <cfRule type="cellIs" dxfId="1281" priority="238" stopIfTrue="1" operator="greaterThan">
      <formula>$T$13</formula>
    </cfRule>
    <cfRule type="cellIs" dxfId="1280" priority="239" stopIfTrue="1" operator="greaterThan">
      <formula>$S$13</formula>
    </cfRule>
    <cfRule type="cellIs" dxfId="1279" priority="237" stopIfTrue="1" operator="greaterThan">
      <formula>$U$13</formula>
    </cfRule>
  </conditionalFormatting>
  <conditionalFormatting sqref="D14:R14 AF14:AH14">
    <cfRule type="cellIs" dxfId="1278" priority="233" stopIfTrue="1" operator="greaterThan">
      <formula>$U$14</formula>
    </cfRule>
    <cfRule type="cellIs" dxfId="1277" priority="234" stopIfTrue="1" operator="greaterThan">
      <formula>$T$14</formula>
    </cfRule>
    <cfRule type="cellIs" dxfId="1276" priority="235" stopIfTrue="1" operator="greaterThan">
      <formula>$S$14</formula>
    </cfRule>
  </conditionalFormatting>
  <conditionalFormatting sqref="D15:R15 AF15:AH15">
    <cfRule type="cellIs" dxfId="1275" priority="231" stopIfTrue="1" operator="greaterThan">
      <formula>$S$15</formula>
    </cfRule>
    <cfRule type="cellIs" dxfId="1274" priority="229" stopIfTrue="1" operator="greaterThan">
      <formula>$U$15</formula>
    </cfRule>
    <cfRule type="cellIs" dxfId="1273" priority="230" stopIfTrue="1" operator="greaterThan">
      <formula>$T$15</formula>
    </cfRule>
  </conditionalFormatting>
  <conditionalFormatting sqref="D16:R16 AF16:AH16">
    <cfRule type="cellIs" dxfId="1272" priority="54" operator="equal">
      <formula>$X$16</formula>
    </cfRule>
    <cfRule type="cellIs" dxfId="1271" priority="225" stopIfTrue="1" operator="greaterThan">
      <formula>$U$16</formula>
    </cfRule>
    <cfRule type="cellIs" dxfId="1270" priority="226" stopIfTrue="1" operator="greaterThan">
      <formula>$T$16</formula>
    </cfRule>
    <cfRule type="cellIs" dxfId="1269" priority="227" stopIfTrue="1" operator="greaterThan">
      <formula>$S$16</formula>
    </cfRule>
  </conditionalFormatting>
  <conditionalFormatting sqref="D17:R17 AF17:AH17">
    <cfRule type="cellIs" dxfId="1268" priority="223" stopIfTrue="1" operator="greaterThan">
      <formula>$S$17</formula>
    </cfRule>
    <cfRule type="cellIs" dxfId="1267" priority="53" operator="equal">
      <formula>$X$17</formula>
    </cfRule>
    <cfRule type="cellIs" dxfId="1266" priority="222" stopIfTrue="1" operator="greaterThan">
      <formula>$T$17</formula>
    </cfRule>
    <cfRule type="cellIs" dxfId="1265" priority="221" stopIfTrue="1" operator="greaterThan">
      <formula>$U$17</formula>
    </cfRule>
  </conditionalFormatting>
  <conditionalFormatting sqref="D18:R18 AF18:AH18">
    <cfRule type="cellIs" dxfId="1264" priority="217" stopIfTrue="1" operator="greaterThan">
      <formula>$U$18</formula>
    </cfRule>
    <cfRule type="cellIs" dxfId="1263" priority="218" stopIfTrue="1" operator="greaterThan">
      <formula>$T$18</formula>
    </cfRule>
    <cfRule type="cellIs" dxfId="1262" priority="219" stopIfTrue="1" operator="greaterThan">
      <formula>$S$18</formula>
    </cfRule>
    <cfRule type="cellIs" dxfId="1261" priority="52" operator="equal">
      <formula>$X$18</formula>
    </cfRule>
  </conditionalFormatting>
  <conditionalFormatting sqref="D19:R19 AF19:AH19">
    <cfRule type="cellIs" dxfId="1260" priority="214" stopIfTrue="1" operator="greaterThan">
      <formula>$T$19</formula>
    </cfRule>
    <cfRule type="cellIs" dxfId="1259" priority="215" stopIfTrue="1" operator="greaterThan">
      <formula>$S$19</formula>
    </cfRule>
    <cfRule type="cellIs" dxfId="1258" priority="51" operator="equal">
      <formula>$X$19</formula>
    </cfRule>
    <cfRule type="cellIs" dxfId="1257" priority="213" stopIfTrue="1" operator="greaterThan">
      <formula>$U$19</formula>
    </cfRule>
  </conditionalFormatting>
  <conditionalFormatting sqref="D20:R20 AF20:AH20">
    <cfRule type="cellIs" dxfId="1256" priority="209" stopIfTrue="1" operator="greaterThan">
      <formula>$U$20</formula>
    </cfRule>
    <cfRule type="cellIs" dxfId="1255" priority="50" operator="equal">
      <formula>$X$20</formula>
    </cfRule>
    <cfRule type="cellIs" dxfId="1254" priority="211" stopIfTrue="1" operator="greaterThan">
      <formula>$S$20</formula>
    </cfRule>
    <cfRule type="cellIs" dxfId="1253" priority="210" stopIfTrue="1" operator="greaterThan">
      <formula>$T$20</formula>
    </cfRule>
  </conditionalFormatting>
  <conditionalFormatting sqref="D21:R21 AF21:AH21">
    <cfRule type="cellIs" dxfId="1252" priority="205" stopIfTrue="1" operator="greaterThan">
      <formula>$U$21</formula>
    </cfRule>
    <cfRule type="cellIs" dxfId="1251" priority="206" stopIfTrue="1" operator="greaterThan">
      <formula>$T$21</formula>
    </cfRule>
    <cfRule type="cellIs" dxfId="1250" priority="207" stopIfTrue="1" operator="greaterThan">
      <formula>$S$21</formula>
    </cfRule>
    <cfRule type="cellIs" dxfId="1249" priority="49" operator="equal">
      <formula>$X$21</formula>
    </cfRule>
  </conditionalFormatting>
  <conditionalFormatting sqref="D22:R22 AF22:AH22">
    <cfRule type="cellIs" dxfId="1248" priority="201" stopIfTrue="1" operator="greaterThan">
      <formula>$U$22</formula>
    </cfRule>
    <cfRule type="cellIs" dxfId="1247" priority="202" stopIfTrue="1" operator="greaterThan">
      <formula>$T$22</formula>
    </cfRule>
    <cfRule type="cellIs" dxfId="1246" priority="203" stopIfTrue="1" operator="greaterThan">
      <formula>$S$22</formula>
    </cfRule>
    <cfRule type="cellIs" dxfId="1245" priority="48" operator="equal">
      <formula>$X$22</formula>
    </cfRule>
  </conditionalFormatting>
  <conditionalFormatting sqref="D23:R23 AF23:AH23">
    <cfRule type="cellIs" dxfId="1244" priority="197" stopIfTrue="1" operator="greaterThan">
      <formula>$U$23</formula>
    </cfRule>
    <cfRule type="cellIs" dxfId="1243" priority="199" stopIfTrue="1" operator="greaterThan">
      <formula>$S$23</formula>
    </cfRule>
    <cfRule type="cellIs" dxfId="1242" priority="198" stopIfTrue="1" operator="greaterThan">
      <formula>$T$23</formula>
    </cfRule>
    <cfRule type="cellIs" dxfId="1241" priority="47" operator="equal">
      <formula>$X$23</formula>
    </cfRule>
  </conditionalFormatting>
  <conditionalFormatting sqref="D24:R24 AF24:AH24">
    <cfRule type="cellIs" dxfId="1240" priority="193" stopIfTrue="1" operator="greaterThan">
      <formula>$U$24</formula>
    </cfRule>
    <cfRule type="cellIs" dxfId="1239" priority="194" stopIfTrue="1" operator="greaterThan">
      <formula>$T$24</formula>
    </cfRule>
    <cfRule type="cellIs" dxfId="1238" priority="195" stopIfTrue="1" operator="greaterThan">
      <formula>$S$24</formula>
    </cfRule>
    <cfRule type="cellIs" dxfId="1237" priority="46" operator="equal">
      <formula>$X$24</formula>
    </cfRule>
  </conditionalFormatting>
  <conditionalFormatting sqref="D25:R25 AF25:AH25">
    <cfRule type="cellIs" dxfId="1236" priority="190" stopIfTrue="1" operator="greaterThan">
      <formula>$T$25</formula>
    </cfRule>
    <cfRule type="cellIs" dxfId="1235" priority="191" stopIfTrue="1" operator="greaterThan">
      <formula>$S$25</formula>
    </cfRule>
    <cfRule type="cellIs" dxfId="1234" priority="189" stopIfTrue="1" operator="greaterThan">
      <formula>$U$25</formula>
    </cfRule>
    <cfRule type="cellIs" dxfId="1233" priority="45" operator="equal">
      <formula>$X$25</formula>
    </cfRule>
  </conditionalFormatting>
  <conditionalFormatting sqref="D26:R26 AF26:AH26">
    <cfRule type="cellIs" dxfId="1232" priority="44" operator="equal">
      <formula>$X$26</formula>
    </cfRule>
    <cfRule type="cellIs" dxfId="1231" priority="185" stopIfTrue="1" operator="greaterThan">
      <formula>$U$26</formula>
    </cfRule>
    <cfRule type="cellIs" dxfId="1230" priority="186" stopIfTrue="1" operator="greaterThan">
      <formula>$T$26</formula>
    </cfRule>
    <cfRule type="cellIs" dxfId="1229" priority="187" stopIfTrue="1" operator="greaterThan">
      <formula>$S$26</formula>
    </cfRule>
  </conditionalFormatting>
  <conditionalFormatting sqref="D27:R27 AF27:AH27">
    <cfRule type="cellIs" dxfId="1228" priority="181" stopIfTrue="1" operator="greaterThan">
      <formula>$U$27</formula>
    </cfRule>
    <cfRule type="cellIs" dxfId="1227" priority="182" stopIfTrue="1" operator="greaterThan">
      <formula>$T$27</formula>
    </cfRule>
    <cfRule type="cellIs" dxfId="1226" priority="183" stopIfTrue="1" operator="greaterThan">
      <formula>$S$27</formula>
    </cfRule>
    <cfRule type="cellIs" dxfId="1225" priority="43" operator="equal">
      <formula>$X$27</formula>
    </cfRule>
  </conditionalFormatting>
  <conditionalFormatting sqref="D28:R28 AF28:AH28">
    <cfRule type="cellIs" dxfId="1224" priority="177" stopIfTrue="1" operator="greaterThan">
      <formula>$U$28</formula>
    </cfRule>
    <cfRule type="cellIs" dxfId="1223" priority="179" stopIfTrue="1" operator="greaterThan">
      <formula>$S$28</formula>
    </cfRule>
    <cfRule type="cellIs" dxfId="1222" priority="42" operator="equal">
      <formula>$X$28</formula>
    </cfRule>
    <cfRule type="cellIs" dxfId="1221" priority="178" stopIfTrue="1" operator="greaterThan">
      <formula>$T$28</formula>
    </cfRule>
  </conditionalFormatting>
  <conditionalFormatting sqref="D29:R29 AF29:AH29">
    <cfRule type="cellIs" dxfId="1220" priority="174" stopIfTrue="1" operator="greaterThan">
      <formula>$T$29</formula>
    </cfRule>
    <cfRule type="cellIs" dxfId="1219" priority="173" stopIfTrue="1" operator="greaterThan">
      <formula>$U$29</formula>
    </cfRule>
    <cfRule type="cellIs" dxfId="1218" priority="175" stopIfTrue="1" operator="greaterThan">
      <formula>$S$29</formula>
    </cfRule>
    <cfRule type="cellIs" dxfId="1217" priority="41" operator="equal">
      <formula>$X$29</formula>
    </cfRule>
  </conditionalFormatting>
  <conditionalFormatting sqref="D30:R30 AF30:AH30">
    <cfRule type="cellIs" dxfId="1216" priority="40" operator="equal">
      <formula>$X$30</formula>
    </cfRule>
    <cfRule type="cellIs" dxfId="1215" priority="169" stopIfTrue="1" operator="greaterThan">
      <formula>$U$30</formula>
    </cfRule>
    <cfRule type="cellIs" dxfId="1214" priority="170" stopIfTrue="1" operator="greaterThan">
      <formula>$T$30</formula>
    </cfRule>
    <cfRule type="cellIs" dxfId="1213" priority="171" stopIfTrue="1" operator="greaterThan">
      <formula>$S$30</formula>
    </cfRule>
  </conditionalFormatting>
  <conditionalFormatting sqref="D31:R31 AF31:AH31">
    <cfRule type="cellIs" dxfId="1212" priority="39" operator="equal">
      <formula>$X$31</formula>
    </cfRule>
    <cfRule type="cellIs" dxfId="1211" priority="167" stopIfTrue="1" operator="greaterThan">
      <formula>$S$31</formula>
    </cfRule>
    <cfRule type="cellIs" dxfId="1210" priority="166" stopIfTrue="1" operator="greaterThan">
      <formula>$T$31</formula>
    </cfRule>
    <cfRule type="cellIs" dxfId="1209" priority="165" stopIfTrue="1" operator="greaterThan">
      <formula>$U$31</formula>
    </cfRule>
  </conditionalFormatting>
  <conditionalFormatting sqref="D32:R32 AF32:AH32">
    <cfRule type="cellIs" dxfId="1208" priority="38" operator="equal">
      <formula>$X$32</formula>
    </cfRule>
    <cfRule type="cellIs" dxfId="1207" priority="162" stopIfTrue="1" operator="greaterThan">
      <formula>$T$32</formula>
    </cfRule>
    <cfRule type="cellIs" dxfId="1206" priority="161" stopIfTrue="1" operator="greaterThan">
      <formula>$U$32</formula>
    </cfRule>
    <cfRule type="cellIs" dxfId="1205" priority="163" stopIfTrue="1" operator="greaterThan">
      <formula>$S$32</formula>
    </cfRule>
  </conditionalFormatting>
  <conditionalFormatting sqref="D33:R33 AF33:AH33">
    <cfRule type="cellIs" dxfId="1204" priority="37" operator="equal">
      <formula>$X$33</formula>
    </cfRule>
    <cfRule type="cellIs" dxfId="1203" priority="157" stopIfTrue="1" operator="greaterThan">
      <formula>$U$33</formula>
    </cfRule>
    <cfRule type="cellIs" dxfId="1202" priority="159" stopIfTrue="1" operator="greaterThan">
      <formula>$S$33</formula>
    </cfRule>
    <cfRule type="cellIs" dxfId="1201" priority="158" stopIfTrue="1" operator="greaterThan">
      <formula>$T$33</formula>
    </cfRule>
  </conditionalFormatting>
  <conditionalFormatting sqref="D34:R34 AF34:AH34">
    <cfRule type="cellIs" dxfId="1200" priority="36" operator="equal">
      <formula>$X$34</formula>
    </cfRule>
    <cfRule type="cellIs" dxfId="1199" priority="155" stopIfTrue="1" operator="greaterThan">
      <formula>$S$34</formula>
    </cfRule>
    <cfRule type="cellIs" dxfId="1198" priority="154" stopIfTrue="1" operator="greaterThan">
      <formula>$T$34</formula>
    </cfRule>
    <cfRule type="cellIs" dxfId="1197" priority="153" stopIfTrue="1" operator="greaterThan">
      <formula>$U$34</formula>
    </cfRule>
  </conditionalFormatting>
  <conditionalFormatting sqref="D35:R35 AF35:AH35">
    <cfRule type="cellIs" dxfId="1196" priority="35" operator="equal">
      <formula>$X$35</formula>
    </cfRule>
    <cfRule type="cellIs" dxfId="1195" priority="151" stopIfTrue="1" operator="greaterThan">
      <formula>$S$35</formula>
    </cfRule>
    <cfRule type="cellIs" dxfId="1194" priority="150" stopIfTrue="1" operator="greaterThan">
      <formula>$T$35</formula>
    </cfRule>
    <cfRule type="cellIs" dxfId="1193" priority="149" stopIfTrue="1" operator="greaterThan">
      <formula>$U$35</formula>
    </cfRule>
  </conditionalFormatting>
  <conditionalFormatting sqref="D36:R36 AF36:AH36">
    <cfRule type="cellIs" dxfId="1192" priority="34" operator="equal">
      <formula>$X$36</formula>
    </cfRule>
    <cfRule type="cellIs" dxfId="1191" priority="145" stopIfTrue="1" operator="greaterThan">
      <formula>$U$36</formula>
    </cfRule>
    <cfRule type="cellIs" dxfId="1190" priority="146" stopIfTrue="1" operator="greaterThan">
      <formula>$T$36</formula>
    </cfRule>
    <cfRule type="cellIs" dxfId="1189" priority="147" stopIfTrue="1" operator="greaterThan">
      <formula>$S$36</formula>
    </cfRule>
  </conditionalFormatting>
  <conditionalFormatting sqref="D37:R37 AF37:AH37">
    <cfRule type="cellIs" dxfId="1188" priority="143" stopIfTrue="1" operator="greaterThan">
      <formula>$S$37</formula>
    </cfRule>
    <cfRule type="cellIs" dxfId="1187" priority="33" operator="equal">
      <formula>$X$37</formula>
    </cfRule>
    <cfRule type="cellIs" dxfId="1186" priority="141" stopIfTrue="1" operator="greaterThan">
      <formula>$U$37</formula>
    </cfRule>
    <cfRule type="cellIs" dxfId="1185" priority="142" stopIfTrue="1" operator="greaterThan">
      <formula>$T$37</formula>
    </cfRule>
  </conditionalFormatting>
  <conditionalFormatting sqref="D38:R38 AF38:AH38">
    <cfRule type="cellIs" dxfId="1184" priority="138" stopIfTrue="1" operator="greaterThan">
      <formula>$T$38</formula>
    </cfRule>
    <cfRule type="cellIs" dxfId="1183" priority="139" stopIfTrue="1" operator="greaterThan">
      <formula>$S$38</formula>
    </cfRule>
    <cfRule type="cellIs" dxfId="1182" priority="137" stopIfTrue="1" operator="greaterThan">
      <formula>$U$38</formula>
    </cfRule>
    <cfRule type="cellIs" dxfId="1181" priority="32" operator="equal">
      <formula>$X$38</formula>
    </cfRule>
  </conditionalFormatting>
  <conditionalFormatting sqref="D39:R39 AF39:AH39">
    <cfRule type="cellIs" dxfId="1180" priority="133" stopIfTrue="1" operator="greaterThan">
      <formula>$U$39</formula>
    </cfRule>
    <cfRule type="cellIs" dxfId="1179" priority="134" stopIfTrue="1" operator="greaterThan">
      <formula>$T$39</formula>
    </cfRule>
    <cfRule type="cellIs" dxfId="1178" priority="31" operator="equal">
      <formula>$X$39</formula>
    </cfRule>
    <cfRule type="cellIs" dxfId="1177" priority="135" stopIfTrue="1" operator="greaterThan">
      <formula>$S$39</formula>
    </cfRule>
  </conditionalFormatting>
  <conditionalFormatting sqref="D40:R40 AF40:AH40">
    <cfRule type="cellIs" dxfId="1176" priority="129" stopIfTrue="1" operator="greaterThan">
      <formula>$U$40</formula>
    </cfRule>
    <cfRule type="cellIs" dxfId="1175" priority="30" operator="equal">
      <formula>$X$40</formula>
    </cfRule>
    <cfRule type="cellIs" dxfId="1174" priority="130" stopIfTrue="1" operator="greaterThan">
      <formula>$T$40</formula>
    </cfRule>
    <cfRule type="cellIs" dxfId="1173" priority="131" stopIfTrue="1" operator="greaterThan">
      <formula>$S$40</formula>
    </cfRule>
  </conditionalFormatting>
  <conditionalFormatting sqref="D41:R41 AF41:AH41">
    <cfRule type="cellIs" dxfId="1172" priority="29" operator="equal">
      <formula>$X$41</formula>
    </cfRule>
    <cfRule type="cellIs" dxfId="1171" priority="125" stopIfTrue="1" operator="greaterThan">
      <formula>$U$41</formula>
    </cfRule>
    <cfRule type="cellIs" dxfId="1170" priority="126" stopIfTrue="1" operator="greaterThan">
      <formula>$T$41</formula>
    </cfRule>
    <cfRule type="cellIs" dxfId="1169" priority="127" stopIfTrue="1" operator="greaterThan">
      <formula>$S$41</formula>
    </cfRule>
  </conditionalFormatting>
  <conditionalFormatting sqref="D42:R42 AF42:AH42">
    <cfRule type="cellIs" dxfId="1168" priority="123" stopIfTrue="1" operator="greaterThan">
      <formula>$S$42</formula>
    </cfRule>
    <cfRule type="cellIs" dxfId="1167" priority="121" stopIfTrue="1" operator="greaterThan">
      <formula>$U$42</formula>
    </cfRule>
    <cfRule type="cellIs" dxfId="1166" priority="122" stopIfTrue="1" operator="greaterThan">
      <formula>$T$42</formula>
    </cfRule>
    <cfRule type="cellIs" dxfId="1165" priority="28" operator="equal">
      <formula>$X$42</formula>
    </cfRule>
  </conditionalFormatting>
  <conditionalFormatting sqref="D43:R43 AF43:AH43">
    <cfRule type="cellIs" dxfId="1164" priority="118" stopIfTrue="1" operator="greaterThan">
      <formula>$T$43</formula>
    </cfRule>
    <cfRule type="cellIs" dxfId="1163" priority="117" stopIfTrue="1" operator="greaterThan">
      <formula>$U$43</formula>
    </cfRule>
    <cfRule type="cellIs" dxfId="1162" priority="27" operator="equal">
      <formula>$X$43</formula>
    </cfRule>
    <cfRule type="cellIs" dxfId="1161" priority="119" stopIfTrue="1" operator="greaterThan">
      <formula>$S$43</formula>
    </cfRule>
  </conditionalFormatting>
  <conditionalFormatting sqref="D44:R44 AF44:AH44">
    <cfRule type="cellIs" dxfId="1160" priority="115" stopIfTrue="1" operator="greaterThan">
      <formula>$S$44</formula>
    </cfRule>
    <cfRule type="cellIs" dxfId="1159" priority="113" stopIfTrue="1" operator="greaterThan">
      <formula>$U$44</formula>
    </cfRule>
    <cfRule type="cellIs" dxfId="1158" priority="114" stopIfTrue="1" operator="greaterThan">
      <formula>$T$44</formula>
    </cfRule>
    <cfRule type="cellIs" dxfId="1157" priority="26" operator="equal">
      <formula>$X$44</formula>
    </cfRule>
  </conditionalFormatting>
  <conditionalFormatting sqref="D45:R45 AF45:AH45">
    <cfRule type="cellIs" dxfId="1156" priority="25" operator="equal">
      <formula>$X$45</formula>
    </cfRule>
    <cfRule type="cellIs" dxfId="1155" priority="109" stopIfTrue="1" operator="greaterThan">
      <formula>$U$45</formula>
    </cfRule>
    <cfRule type="cellIs" dxfId="1154" priority="110" stopIfTrue="1" operator="greaterThan">
      <formula>$T$45</formula>
    </cfRule>
    <cfRule type="cellIs" dxfId="1153" priority="111" stopIfTrue="1" operator="greaterThan">
      <formula>$S$45</formula>
    </cfRule>
  </conditionalFormatting>
  <conditionalFormatting sqref="D46:R46 AF46:AH46">
    <cfRule type="cellIs" dxfId="1152" priority="106" stopIfTrue="1" operator="greaterThan">
      <formula>$T$46</formula>
    </cfRule>
    <cfRule type="cellIs" dxfId="1151" priority="24" operator="equal">
      <formula>$X$46</formula>
    </cfRule>
    <cfRule type="cellIs" dxfId="1150" priority="107" stopIfTrue="1" operator="greaterThan">
      <formula>$S$46</formula>
    </cfRule>
    <cfRule type="cellIs" dxfId="1149" priority="105" stopIfTrue="1" operator="greaterThan">
      <formula>$U$46</formula>
    </cfRule>
  </conditionalFormatting>
  <conditionalFormatting sqref="D47:R47 AF47:AH47">
    <cfRule type="cellIs" dxfId="1148" priority="103" stopIfTrue="1" operator="greaterThan">
      <formula>$S$47</formula>
    </cfRule>
    <cfRule type="cellIs" dxfId="1147" priority="102" stopIfTrue="1" operator="greaterThan">
      <formula>$T$47</formula>
    </cfRule>
    <cfRule type="cellIs" dxfId="1146" priority="101" stopIfTrue="1" operator="greaterThan">
      <formula>$U$47</formula>
    </cfRule>
    <cfRule type="cellIs" dxfId="1145" priority="23" operator="equal">
      <formula>$X$47</formula>
    </cfRule>
  </conditionalFormatting>
  <conditionalFormatting sqref="D48:R48 AF48:AH48">
    <cfRule type="cellIs" dxfId="1144" priority="22" operator="equal">
      <formula>$X$48</formula>
    </cfRule>
    <cfRule type="cellIs" dxfId="1143" priority="99" stopIfTrue="1" operator="greaterThan">
      <formula>$S$48</formula>
    </cfRule>
    <cfRule type="cellIs" dxfId="1142" priority="97" stopIfTrue="1" operator="greaterThan">
      <formula>$U$48</formula>
    </cfRule>
    <cfRule type="cellIs" dxfId="1141" priority="98" stopIfTrue="1" operator="greaterThan">
      <formula>$T$48</formula>
    </cfRule>
  </conditionalFormatting>
  <conditionalFormatting sqref="D49:R49 AF49:AH49">
    <cfRule type="cellIs" dxfId="1140" priority="93" stopIfTrue="1" operator="greaterThan">
      <formula>$U$49</formula>
    </cfRule>
    <cfRule type="cellIs" dxfId="1139" priority="95" stopIfTrue="1" operator="greaterThan">
      <formula>$S$49</formula>
    </cfRule>
    <cfRule type="cellIs" dxfId="1138" priority="21" operator="equal">
      <formula>$X$49</formula>
    </cfRule>
    <cfRule type="cellIs" dxfId="1137" priority="94" stopIfTrue="1" operator="greaterThan">
      <formula>$T$49</formula>
    </cfRule>
  </conditionalFormatting>
  <conditionalFormatting sqref="D50:R50 AF50:AH50">
    <cfRule type="cellIs" dxfId="1136" priority="90" stopIfTrue="1" operator="greaterThan">
      <formula>$T$50</formula>
    </cfRule>
    <cfRule type="cellIs" dxfId="1135" priority="89" stopIfTrue="1" operator="greaterThan">
      <formula>$U$50</formula>
    </cfRule>
    <cfRule type="cellIs" dxfId="1134" priority="20" operator="equal">
      <formula>$X$50</formula>
    </cfRule>
    <cfRule type="cellIs" dxfId="1133" priority="91" stopIfTrue="1" operator="greaterThan">
      <formula>$S$50</formula>
    </cfRule>
  </conditionalFormatting>
  <conditionalFormatting sqref="D51:R51 AF51:AH51">
    <cfRule type="cellIs" dxfId="1132" priority="86" stopIfTrue="1" operator="greaterThan">
      <formula>$T$51</formula>
    </cfRule>
    <cfRule type="cellIs" dxfId="1131" priority="87" stopIfTrue="1" operator="greaterThan">
      <formula>$S$51</formula>
    </cfRule>
    <cfRule type="cellIs" dxfId="1130" priority="19" operator="equal">
      <formula>$X$51</formula>
    </cfRule>
    <cfRule type="cellIs" dxfId="1129" priority="85" stopIfTrue="1" operator="greaterThan">
      <formula>$U$51</formula>
    </cfRule>
  </conditionalFormatting>
  <conditionalFormatting sqref="D52:R52 AF52:AH52">
    <cfRule type="cellIs" dxfId="1128" priority="75" stopIfTrue="1" operator="notBetween">
      <formula>$U$52</formula>
      <formula>$V$52</formula>
    </cfRule>
  </conditionalFormatting>
  <conditionalFormatting sqref="D53:R53 AF53:AH53">
    <cfRule type="cellIs" dxfId="1127" priority="74" stopIfTrue="1" operator="notEqual">
      <formula>$V$53</formula>
    </cfRule>
  </conditionalFormatting>
  <conditionalFormatting sqref="D54:R54 AF54:AH54">
    <cfRule type="cellIs" dxfId="1126" priority="73" stopIfTrue="1" operator="notEqual">
      <formula>$V$54</formula>
    </cfRule>
  </conditionalFormatting>
  <conditionalFormatting sqref="D55:R55 AF55:AH55">
    <cfRule type="cellIs" dxfId="1125" priority="82" stopIfTrue="1" operator="greaterThan">
      <formula>$T$55</formula>
    </cfRule>
    <cfRule type="cellIs" dxfId="1124" priority="81" stopIfTrue="1" operator="greaterThan">
      <formula>$U$55</formula>
    </cfRule>
    <cfRule type="cellIs" dxfId="1123" priority="83" stopIfTrue="1" operator="greaterThan">
      <formula>$S$55</formula>
    </cfRule>
    <cfRule type="cellIs" dxfId="1122" priority="18" operator="equal">
      <formula>$X$55</formula>
    </cfRule>
  </conditionalFormatting>
  <conditionalFormatting sqref="D56:R56 AF56:AH56">
    <cfRule type="cellIs" dxfId="1121" priority="79" stopIfTrue="1" operator="greaterThan">
      <formula>$S$56</formula>
    </cfRule>
    <cfRule type="cellIs" dxfId="1120" priority="78" stopIfTrue="1" operator="greaterThan">
      <formula>$T$56</formula>
    </cfRule>
    <cfRule type="cellIs" dxfId="1119" priority="77" stopIfTrue="1" operator="greaterThan">
      <formula>$U$56</formula>
    </cfRule>
    <cfRule type="cellIs" dxfId="1118" priority="17" operator="equal">
      <formula>$X$56</formula>
    </cfRule>
  </conditionalFormatting>
  <conditionalFormatting sqref="P6">
    <cfRule type="cellIs" dxfId="1117" priority="3" stopIfTrue="1" operator="greaterThan">
      <formula>$U$6</formula>
    </cfRule>
    <cfRule type="cellIs" dxfId="1116" priority="4" stopIfTrue="1" operator="greaterThan">
      <formula>$T$6</formula>
    </cfRule>
    <cfRule type="cellIs" dxfId="1115" priority="5" stopIfTrue="1" operator="greaterThan">
      <formula>$S$6</formula>
    </cfRule>
    <cfRule type="cellIs" dxfId="1114" priority="2" stopIfTrue="1" operator="greaterThan">
      <formula>$V$6</formula>
    </cfRule>
  </conditionalFormatting>
  <conditionalFormatting sqref="P7:R7">
    <cfRule type="cellIs" dxfId="1113" priority="1" stopIfTrue="1" operator="equal">
      <formula>$V$7</formula>
    </cfRule>
  </conditionalFormatting>
  <conditionalFormatting sqref="P8:R56">
    <cfRule type="cellIs" dxfId="1112" priority="7" stopIfTrue="1" operator="equal">
      <formula>$W$6</formula>
    </cfRule>
    <cfRule type="cellIs" dxfId="1111" priority="8" stopIfTrue="1" operator="greaterThan">
      <formula>$V$8</formula>
    </cfRule>
    <cfRule type="cellIs" dxfId="1110" priority="10" stopIfTrue="1" operator="greaterThan">
      <formula>$T$8</formula>
    </cfRule>
    <cfRule type="cellIs" dxfId="1109" priority="11" stopIfTrue="1" operator="greaterThan">
      <formula>$S$8</formula>
    </cfRule>
    <cfRule type="cellIs" dxfId="1108" priority="9" stopIfTrue="1" operator="greaterThan">
      <formula>$U$8</formula>
    </cfRule>
    <cfRule type="cellIs" dxfId="1107" priority="6" stopIfTrue="1" operator="equal">
      <formula>$X$8</formula>
    </cfRule>
  </conditionalFormatting>
  <conditionalFormatting sqref="AF6">
    <cfRule type="cellIs" dxfId="1106" priority="16" stopIfTrue="1" operator="greaterThan">
      <formula>$S$6</formula>
    </cfRule>
    <cfRule type="cellIs" dxfId="1105" priority="15" stopIfTrue="1" operator="greaterThan">
      <formula>$T$6</formula>
    </cfRule>
    <cfRule type="cellIs" dxfId="1104" priority="14" stopIfTrue="1" operator="greaterThan">
      <formula>$U$6</formula>
    </cfRule>
    <cfRule type="cellIs" dxfId="1103" priority="13" stopIfTrue="1" operator="greaterThan">
      <formula>$V$6</formula>
    </cfRule>
  </conditionalFormatting>
  <conditionalFormatting sqref="AF7:AH7">
    <cfRule type="cellIs" dxfId="1102" priority="12" stopIfTrue="1" operator="equal">
      <formula>$V$7</formula>
    </cfRule>
  </conditionalFormatting>
  <conditionalFormatting sqref="AF8:AH56 D8:O8">
    <cfRule type="cellIs" dxfId="1101" priority="55" stopIfTrue="1" operator="equal">
      <formula>$X$8</formula>
    </cfRule>
  </conditionalFormatting>
  <conditionalFormatting sqref="AF8:AH56">
    <cfRule type="cellIs" dxfId="1100" priority="68" stopIfTrue="1" operator="equal">
      <formula>$W$6</formula>
    </cfRule>
    <cfRule type="cellIs" dxfId="1099" priority="256" stopIfTrue="1" operator="greaterThan">
      <formula>$V$8</formula>
    </cfRule>
    <cfRule type="cellIs" dxfId="1098" priority="257" stopIfTrue="1" operator="greaterThan">
      <formula>$U$8</formula>
    </cfRule>
    <cfRule type="cellIs" dxfId="1097" priority="258" stopIfTrue="1" operator="greaterThan">
      <formula>$T$8</formula>
    </cfRule>
    <cfRule type="cellIs" dxfId="1096" priority="259" stopIfTrue="1" operator="greaterThan">
      <formula>$S$8</formula>
    </cfRule>
  </conditionalFormatting>
  <conditionalFormatting sqref="AF9:AH9 D9:R9">
    <cfRule type="cellIs" dxfId="1095" priority="62" operator="equal">
      <formula>$X$9</formula>
    </cfRule>
    <cfRule type="cellIs" dxfId="1094" priority="252" stopIfTrue="1" operator="greaterThan">
      <formula>$V$9</formula>
    </cfRule>
  </conditionalFormatting>
  <conditionalFormatting sqref="AF10:AH10 D10:R10">
    <cfRule type="cellIs" dxfId="1093" priority="61" stopIfTrue="1" operator="equal">
      <formula>$X$10</formula>
    </cfRule>
    <cfRule type="cellIs" dxfId="1092" priority="248" stopIfTrue="1" operator="greaterThan">
      <formula>$V$10</formula>
    </cfRule>
  </conditionalFormatting>
  <conditionalFormatting sqref="AF11:AH11 D11:R11">
    <cfRule type="cellIs" dxfId="1091" priority="60" stopIfTrue="1" operator="equal">
      <formula>$X$11</formula>
    </cfRule>
    <cfRule type="cellIs" dxfId="1090" priority="244" stopIfTrue="1" operator="greaterThan">
      <formula>$V$11</formula>
    </cfRule>
  </conditionalFormatting>
  <conditionalFormatting sqref="AF12:AH12 D12:R12">
    <cfRule type="cellIs" dxfId="1089" priority="240" stopIfTrue="1" operator="greaterThan">
      <formula>$V$12</formula>
    </cfRule>
    <cfRule type="cellIs" dxfId="1088" priority="59" stopIfTrue="1" operator="equal">
      <formula>$X$12</formula>
    </cfRule>
  </conditionalFormatting>
  <conditionalFormatting sqref="AF13:AH13 D13:R13">
    <cfRule type="cellIs" dxfId="1087" priority="236" stopIfTrue="1" operator="greaterThan">
      <formula>$V$13</formula>
    </cfRule>
    <cfRule type="cellIs" dxfId="1086" priority="58" operator="equal">
      <formula>$X$13</formula>
    </cfRule>
  </conditionalFormatting>
  <conditionalFormatting sqref="AF14:AH14 D14:R14">
    <cfRule type="cellIs" dxfId="1085" priority="57" operator="equal">
      <formula>$X$14</formula>
    </cfRule>
    <cfRule type="cellIs" dxfId="1084" priority="232" stopIfTrue="1" operator="greaterThan">
      <formula>$V$14</formula>
    </cfRule>
  </conditionalFormatting>
  <conditionalFormatting sqref="AF15:AH15 D15:R15">
    <cfRule type="cellIs" dxfId="1083" priority="56" operator="equal">
      <formula>$X$15</formula>
    </cfRule>
    <cfRule type="cellIs" dxfId="1082" priority="228" stopIfTrue="1" operator="greaterThan">
      <formula>$V$15</formula>
    </cfRule>
  </conditionalFormatting>
  <conditionalFormatting sqref="AF16:AH16 D16:R16">
    <cfRule type="cellIs" dxfId="1081" priority="224" stopIfTrue="1" operator="greaterThan">
      <formula>$V$16</formula>
    </cfRule>
  </conditionalFormatting>
  <conditionalFormatting sqref="AF17:AH17 D17:R17">
    <cfRule type="cellIs" dxfId="1080" priority="220" stopIfTrue="1" operator="greaterThan">
      <formula>$V$17</formula>
    </cfRule>
  </conditionalFormatting>
  <conditionalFormatting sqref="AF18:AH18 D18:R18">
    <cfRule type="cellIs" dxfId="1079" priority="216" stopIfTrue="1" operator="greaterThan">
      <formula>$V$18</formula>
    </cfRule>
  </conditionalFormatting>
  <conditionalFormatting sqref="AF19:AH19 D19:R19">
    <cfRule type="cellIs" dxfId="1078" priority="212" stopIfTrue="1" operator="greaterThan">
      <formula>$V$19</formula>
    </cfRule>
  </conditionalFormatting>
  <conditionalFormatting sqref="AF20:AH20 D20:R20">
    <cfRule type="cellIs" dxfId="1077" priority="208" stopIfTrue="1" operator="greaterThan">
      <formula>$V$20</formula>
    </cfRule>
  </conditionalFormatting>
  <conditionalFormatting sqref="AF21:AH21 D21:R21">
    <cfRule type="cellIs" dxfId="1076" priority="204" stopIfTrue="1" operator="greaterThan">
      <formula>$V$21</formula>
    </cfRule>
  </conditionalFormatting>
  <conditionalFormatting sqref="AF22:AH22 D22:R22">
    <cfRule type="cellIs" dxfId="1075" priority="200" stopIfTrue="1" operator="greaterThan">
      <formula>$V$22</formula>
    </cfRule>
  </conditionalFormatting>
  <conditionalFormatting sqref="AF23:AH23 D23:R23">
    <cfRule type="cellIs" dxfId="1074" priority="196" stopIfTrue="1" operator="greaterThan">
      <formula>$V$23</formula>
    </cfRule>
  </conditionalFormatting>
  <conditionalFormatting sqref="AF24:AH24 D24:R24">
    <cfRule type="cellIs" dxfId="1073" priority="192" stopIfTrue="1" operator="greaterThan">
      <formula>$V$24</formula>
    </cfRule>
  </conditionalFormatting>
  <conditionalFormatting sqref="AF25:AH25 D25:R25">
    <cfRule type="cellIs" dxfId="1072" priority="188" stopIfTrue="1" operator="greaterThan">
      <formula>$V$25</formula>
    </cfRule>
  </conditionalFormatting>
  <conditionalFormatting sqref="AF26:AH26 D26:R26">
    <cfRule type="cellIs" dxfId="1071" priority="184" stopIfTrue="1" operator="greaterThan">
      <formula>$V$26</formula>
    </cfRule>
  </conditionalFormatting>
  <conditionalFormatting sqref="AF27:AH27 D27:R27">
    <cfRule type="cellIs" dxfId="1070" priority="180" stopIfTrue="1" operator="greaterThan">
      <formula>$V$27</formula>
    </cfRule>
  </conditionalFormatting>
  <conditionalFormatting sqref="AF28:AH28 D28:R28">
    <cfRule type="cellIs" dxfId="1069" priority="176" stopIfTrue="1" operator="greaterThan">
      <formula>$V$28</formula>
    </cfRule>
  </conditionalFormatting>
  <conditionalFormatting sqref="AF29:AH29 D29:R29">
    <cfRule type="cellIs" dxfId="1068" priority="172" stopIfTrue="1" operator="greaterThan">
      <formula>$V$29</formula>
    </cfRule>
  </conditionalFormatting>
  <conditionalFormatting sqref="AF30:AH30 D30:R30">
    <cfRule type="cellIs" dxfId="1067" priority="168" stopIfTrue="1" operator="greaterThan">
      <formula>$V$30</formula>
    </cfRule>
  </conditionalFormatting>
  <conditionalFormatting sqref="AF31:AH31 D31:R31">
    <cfRule type="cellIs" dxfId="1066" priority="164" stopIfTrue="1" operator="greaterThan">
      <formula>$V$31</formula>
    </cfRule>
  </conditionalFormatting>
  <conditionalFormatting sqref="AF32:AH32 D32:R32">
    <cfRule type="cellIs" dxfId="1065" priority="160" stopIfTrue="1" operator="greaterThan">
      <formula>$V$32</formula>
    </cfRule>
  </conditionalFormatting>
  <conditionalFormatting sqref="AF33:AH33 D33:R33">
    <cfRule type="cellIs" dxfId="1064" priority="156" stopIfTrue="1" operator="greaterThan">
      <formula>$V$33</formula>
    </cfRule>
  </conditionalFormatting>
  <conditionalFormatting sqref="AF34:AH34 D34:R34">
    <cfRule type="cellIs" dxfId="1063" priority="152" stopIfTrue="1" operator="greaterThan">
      <formula>$V$34</formula>
    </cfRule>
  </conditionalFormatting>
  <conditionalFormatting sqref="AF35:AH35 D35:R35">
    <cfRule type="cellIs" dxfId="1062" priority="148" stopIfTrue="1" operator="greaterThan">
      <formula>$V$35</formula>
    </cfRule>
  </conditionalFormatting>
  <conditionalFormatting sqref="AF36:AH36 D36:R36">
    <cfRule type="cellIs" dxfId="1061" priority="144" stopIfTrue="1" operator="greaterThan">
      <formula>$V$36</formula>
    </cfRule>
  </conditionalFormatting>
  <conditionalFormatting sqref="AF37:AH37 D37:R37">
    <cfRule type="cellIs" dxfId="1060" priority="140" stopIfTrue="1" operator="greaterThan">
      <formula>$V$37</formula>
    </cfRule>
  </conditionalFormatting>
  <conditionalFormatting sqref="AF38:AH38 D38:R38">
    <cfRule type="cellIs" dxfId="1059" priority="136" stopIfTrue="1" operator="greaterThan">
      <formula>$V$38</formula>
    </cfRule>
  </conditionalFormatting>
  <conditionalFormatting sqref="AF39:AH39 D39:R39">
    <cfRule type="cellIs" dxfId="1058" priority="132" stopIfTrue="1" operator="greaterThan">
      <formula>$V$39</formula>
    </cfRule>
  </conditionalFormatting>
  <conditionalFormatting sqref="AF40:AH40 D40:R40">
    <cfRule type="cellIs" dxfId="1057" priority="128" stopIfTrue="1" operator="greaterThan">
      <formula>$V$40</formula>
    </cfRule>
  </conditionalFormatting>
  <conditionalFormatting sqref="AF41:AH41 D41:R41">
    <cfRule type="cellIs" dxfId="1056" priority="124" stopIfTrue="1" operator="greaterThan">
      <formula>$V$41</formula>
    </cfRule>
  </conditionalFormatting>
  <conditionalFormatting sqref="AF42:AH42 D42:R42">
    <cfRule type="cellIs" dxfId="1055" priority="120" stopIfTrue="1" operator="greaterThan">
      <formula>$V$42</formula>
    </cfRule>
  </conditionalFormatting>
  <conditionalFormatting sqref="AF43:AH43 D43:R43">
    <cfRule type="cellIs" dxfId="1054" priority="116" stopIfTrue="1" operator="greaterThan">
      <formula>$V$43</formula>
    </cfRule>
  </conditionalFormatting>
  <conditionalFormatting sqref="AF44:AH44 D44:R44">
    <cfRule type="cellIs" dxfId="1053" priority="112" stopIfTrue="1" operator="greaterThan">
      <formula>$V$44</formula>
    </cfRule>
  </conditionalFormatting>
  <conditionalFormatting sqref="AF45:AH45 D45:R45">
    <cfRule type="cellIs" dxfId="1052" priority="108" stopIfTrue="1" operator="greaterThan">
      <formula>$V$45</formula>
    </cfRule>
  </conditionalFormatting>
  <conditionalFormatting sqref="AF46:AH46 D46:R46">
    <cfRule type="cellIs" dxfId="1051" priority="104" stopIfTrue="1" operator="greaterThan">
      <formula>$V$46</formula>
    </cfRule>
  </conditionalFormatting>
  <conditionalFormatting sqref="AF47:AH47 D47:R47">
    <cfRule type="cellIs" dxfId="1050" priority="100" stopIfTrue="1" operator="greaterThan">
      <formula>$V$47</formula>
    </cfRule>
  </conditionalFormatting>
  <conditionalFormatting sqref="AF48:AH48 D48:R48">
    <cfRule type="cellIs" dxfId="1049" priority="96" stopIfTrue="1" operator="greaterThan">
      <formula>$V$48</formula>
    </cfRule>
  </conditionalFormatting>
  <conditionalFormatting sqref="AF49:AH49 D49:R49">
    <cfRule type="cellIs" dxfId="1048" priority="92" stopIfTrue="1" operator="greaterThan">
      <formula>$V$49</formula>
    </cfRule>
  </conditionalFormatting>
  <conditionalFormatting sqref="AF50:AH50 D50:R50">
    <cfRule type="cellIs" dxfId="1047" priority="88" stopIfTrue="1" operator="greaterThan">
      <formula>$V$50</formula>
    </cfRule>
  </conditionalFormatting>
  <conditionalFormatting sqref="AF51:AH51 D51:R51">
    <cfRule type="cellIs" dxfId="1046" priority="84" stopIfTrue="1" operator="greaterThan">
      <formula>$V$51</formula>
    </cfRule>
  </conditionalFormatting>
  <conditionalFormatting sqref="AF52:AH52 D52:R52">
    <cfRule type="cellIs" priority="72" stopIfTrue="1" operator="equal">
      <formula>$T$52</formula>
    </cfRule>
  </conditionalFormatting>
  <conditionalFormatting sqref="AF53:AH53 D53:R53">
    <cfRule type="cellIs" priority="71" stopIfTrue="1" operator="equal">
      <formula>$U$53</formula>
    </cfRule>
  </conditionalFormatting>
  <conditionalFormatting sqref="AF54:AH54 D54:R54">
    <cfRule type="cellIs" priority="70" stopIfTrue="1" operator="equal">
      <formula>$U$54</formula>
    </cfRule>
  </conditionalFormatting>
  <conditionalFormatting sqref="AF55:AH55 D55:R55">
    <cfRule type="cellIs" dxfId="1045" priority="80" stopIfTrue="1" operator="greaterThan">
      <formula>$V$55</formula>
    </cfRule>
  </conditionalFormatting>
  <conditionalFormatting sqref="AF56:AH56 D56:R56">
    <cfRule type="cellIs" dxfId="1044" priority="76" stopIfTrue="1" operator="greaterThan">
      <formula>$V$56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7417C-B82C-4974-A649-2CD9E08464D7}">
  <dimension ref="A1:AH60"/>
  <sheetViews>
    <sheetView zoomScale="85" zoomScaleNormal="85" workbookViewId="0">
      <selection activeCell="H58" sqref="H58:H60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24" width="11.625" style="5" hidden="1" customWidth="1"/>
    <col min="25" max="26" width="0" style="5" hidden="1" customWidth="1"/>
    <col min="27" max="27" width="11.625" style="5" hidden="1" customWidth="1"/>
    <col min="28" max="30" width="18.375" style="5" hidden="1" customWidth="1"/>
    <col min="31" max="34" width="0" style="5" hidden="1" customWidth="1"/>
    <col min="35" max="16384" width="9" style="5"/>
  </cols>
  <sheetData>
    <row r="1" spans="1:34" ht="21" x14ac:dyDescent="0.15">
      <c r="A1" s="42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34" x14ac:dyDescent="0.15">
      <c r="D2" s="23" t="s">
        <v>64</v>
      </c>
      <c r="E2" s="5" t="s">
        <v>140</v>
      </c>
      <c r="AF2" s="44" t="s">
        <v>130</v>
      </c>
      <c r="AG2" s="44"/>
      <c r="AH2" s="44"/>
    </row>
    <row r="3" spans="1:34" x14ac:dyDescent="0.15">
      <c r="AF3" s="44"/>
      <c r="AG3" s="44"/>
      <c r="AH3" s="44"/>
    </row>
    <row r="4" spans="1:34" ht="14.25" thickBot="1" x14ac:dyDescent="0.2">
      <c r="A4" s="43" t="s">
        <v>58</v>
      </c>
      <c r="B4" s="43"/>
      <c r="C4" s="43"/>
      <c r="D4" s="30">
        <v>45761</v>
      </c>
      <c r="E4" s="30">
        <v>45789</v>
      </c>
      <c r="F4" s="30">
        <v>45817</v>
      </c>
      <c r="G4" s="30">
        <v>45852</v>
      </c>
      <c r="H4" s="30">
        <v>45881</v>
      </c>
      <c r="I4" s="30"/>
      <c r="J4" s="30"/>
      <c r="K4" s="30"/>
      <c r="L4" s="30"/>
      <c r="M4" s="30"/>
      <c r="N4" s="30"/>
      <c r="O4" s="30"/>
      <c r="P4" s="24" t="s">
        <v>92</v>
      </c>
      <c r="Q4" s="25" t="s">
        <v>93</v>
      </c>
      <c r="R4" s="25" t="s">
        <v>94</v>
      </c>
      <c r="S4" s="33">
        <v>0.1</v>
      </c>
      <c r="T4" s="33">
        <v>0.2</v>
      </c>
      <c r="U4" s="33">
        <v>0.5</v>
      </c>
      <c r="V4" s="33">
        <v>1</v>
      </c>
      <c r="X4" s="5" t="s">
        <v>99</v>
      </c>
      <c r="Y4" s="5" t="s">
        <v>123</v>
      </c>
      <c r="Z4" s="5" t="s">
        <v>124</v>
      </c>
      <c r="AA4" s="5" t="s">
        <v>125</v>
      </c>
      <c r="AB4" s="5" t="s">
        <v>126</v>
      </c>
      <c r="AC4" s="5" t="s">
        <v>127</v>
      </c>
      <c r="AD4" s="5" t="s">
        <v>128</v>
      </c>
      <c r="AE4" s="5" t="s">
        <v>129</v>
      </c>
      <c r="AF4" s="24" t="s">
        <v>92</v>
      </c>
      <c r="AG4" s="25" t="s">
        <v>93</v>
      </c>
      <c r="AH4" s="25" t="s">
        <v>94</v>
      </c>
    </row>
    <row r="5" spans="1:34" ht="14.25" thickTop="1" x14ac:dyDescent="0.15">
      <c r="A5" s="6" t="s">
        <v>50</v>
      </c>
      <c r="B5" s="6" t="s">
        <v>51</v>
      </c>
      <c r="C5" s="6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  <c r="AF5" s="27"/>
      <c r="AG5" s="26"/>
      <c r="AH5" s="26"/>
    </row>
    <row r="6" spans="1:34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36"/>
      <c r="P6" s="37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  <c r="W6" s="5" t="s">
        <v>98</v>
      </c>
      <c r="X6" s="5">
        <v>0</v>
      </c>
      <c r="Y6" s="5">
        <v>0</v>
      </c>
      <c r="Z6" s="5">
        <f>12-AA6</f>
        <v>12</v>
      </c>
      <c r="AA6" s="5">
        <f>COUNTIF(D6:O6,"-")</f>
        <v>0</v>
      </c>
      <c r="AB6" s="5">
        <f>COUNTIF(D6:O6,"0")</f>
        <v>5</v>
      </c>
      <c r="AC6" s="5">
        <f>AA6*Y6</f>
        <v>0</v>
      </c>
      <c r="AD6" s="5">
        <f>SUM(D6:O6)</f>
        <v>0</v>
      </c>
      <c r="AE6" s="5">
        <f>(AC6+AD6)/Z6</f>
        <v>0</v>
      </c>
      <c r="AF6" s="37">
        <f>MAX(D6:O6)</f>
        <v>0</v>
      </c>
      <c r="AG6" s="8">
        <f>MIN(D6:O6)</f>
        <v>0</v>
      </c>
      <c r="AH6" s="8">
        <f>IF(Z6=AB6,Y6,AE6)</f>
        <v>0</v>
      </c>
    </row>
    <row r="7" spans="1:34" x14ac:dyDescent="0.15">
      <c r="A7" s="9">
        <v>2</v>
      </c>
      <c r="B7" s="1" t="s">
        <v>1</v>
      </c>
      <c r="C7" s="9" t="s">
        <v>53</v>
      </c>
      <c r="D7" s="10" t="s">
        <v>133</v>
      </c>
      <c r="E7" s="10" t="s">
        <v>133</v>
      </c>
      <c r="F7" s="10" t="s">
        <v>133</v>
      </c>
      <c r="G7" s="10" t="s">
        <v>133</v>
      </c>
      <c r="H7" s="10" t="s">
        <v>133</v>
      </c>
      <c r="I7" s="10" t="s">
        <v>96</v>
      </c>
      <c r="J7" s="10" t="s">
        <v>96</v>
      </c>
      <c r="K7" s="10" t="s">
        <v>96</v>
      </c>
      <c r="L7" s="10" t="s">
        <v>96</v>
      </c>
      <c r="M7" s="10" t="s">
        <v>96</v>
      </c>
      <c r="N7" s="10" t="s">
        <v>96</v>
      </c>
      <c r="O7" s="10" t="s">
        <v>96</v>
      </c>
      <c r="P7" s="29"/>
      <c r="Q7" s="10"/>
      <c r="R7" s="10"/>
      <c r="U7" s="5" t="s">
        <v>96</v>
      </c>
      <c r="V7" s="5" t="s">
        <v>97</v>
      </c>
      <c r="X7" s="5" t="s">
        <v>100</v>
      </c>
      <c r="AF7" s="29"/>
      <c r="AG7" s="10"/>
      <c r="AH7" s="10"/>
    </row>
    <row r="8" spans="1:34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29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X8" s="5" t="s">
        <v>103</v>
      </c>
      <c r="Y8" s="5">
        <v>2.9999999999999997E-4</v>
      </c>
      <c r="Z8" s="5">
        <f>12-AA8</f>
        <v>12</v>
      </c>
      <c r="AA8" s="5">
        <f>COUNTIF(D8:O8,"-")</f>
        <v>0</v>
      </c>
      <c r="AB8" s="5">
        <f>Z8-COUNT(D8:O8)</f>
        <v>12</v>
      </c>
      <c r="AC8" s="5">
        <f t="shared" ref="AC8:AC56" si="3">AB8*Y8</f>
        <v>3.5999999999999999E-3</v>
      </c>
      <c r="AD8" s="5">
        <f t="shared" ref="AD8:AD56" si="4">SUM(D8:O8)</f>
        <v>0</v>
      </c>
      <c r="AE8" s="5">
        <f t="shared" ref="AE8:AE56" si="5">(AC8+AD8)/Z8</f>
        <v>2.9999999999999997E-4</v>
      </c>
      <c r="AF8" s="29" t="str">
        <f t="shared" ref="AF8:AF56" si="6">IF(Z8=0,"",IF(Z8=AB8,"&lt;"&amp;Y8,MAX(D8:O8)))</f>
        <v>&lt;0.0003</v>
      </c>
      <c r="AG8" s="10" t="str">
        <f t="shared" ref="AG8:AG56" si="7">IF(Z8=0,"",IF(AB8&gt;=1,"&lt;"&amp;Y8,MIN(D8:O8)))</f>
        <v>&lt;0.0003</v>
      </c>
      <c r="AH8" s="10" t="str">
        <f t="shared" ref="AH8:AH56" si="8">IF(Z8=0,"",IF(Z8=AB8,"&lt;"&amp;Y8,AE8))</f>
        <v>&lt;0.0003</v>
      </c>
    </row>
    <row r="9" spans="1:34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29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  <c r="X9" s="5" t="s">
        <v>104</v>
      </c>
      <c r="Y9" s="5">
        <v>5.0000000000000002E-5</v>
      </c>
      <c r="Z9" s="5">
        <f t="shared" ref="Z9:Z56" si="9">12-AA9</f>
        <v>12</v>
      </c>
      <c r="AA9" s="5">
        <f t="shared" ref="AA9:AA56" si="10">COUNTIF(D9:O9,"-")</f>
        <v>0</v>
      </c>
      <c r="AB9" s="5">
        <f t="shared" ref="AB9:AB56" si="11">Z9-COUNT(D9:O9)</f>
        <v>12</v>
      </c>
      <c r="AC9" s="5">
        <f t="shared" si="3"/>
        <v>6.0000000000000006E-4</v>
      </c>
      <c r="AD9" s="5">
        <f t="shared" si="4"/>
        <v>0</v>
      </c>
      <c r="AE9" s="5">
        <f t="shared" si="5"/>
        <v>5.0000000000000002E-5</v>
      </c>
      <c r="AF9" s="29" t="str">
        <f t="shared" si="6"/>
        <v>&lt;0.00005</v>
      </c>
      <c r="AG9" s="10" t="str">
        <f t="shared" si="7"/>
        <v>&lt;0.00005</v>
      </c>
      <c r="AH9" s="10" t="str">
        <f t="shared" si="8"/>
        <v>&lt;0.00005</v>
      </c>
    </row>
    <row r="10" spans="1:34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29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  <c r="X10" s="5" t="s">
        <v>101</v>
      </c>
      <c r="Y10" s="5">
        <v>1E-3</v>
      </c>
      <c r="Z10" s="5">
        <f t="shared" si="9"/>
        <v>12</v>
      </c>
      <c r="AA10" s="5">
        <f t="shared" si="10"/>
        <v>0</v>
      </c>
      <c r="AB10" s="5">
        <f t="shared" si="11"/>
        <v>12</v>
      </c>
      <c r="AC10" s="5">
        <f t="shared" si="3"/>
        <v>1.2E-2</v>
      </c>
      <c r="AD10" s="5">
        <f t="shared" si="4"/>
        <v>0</v>
      </c>
      <c r="AE10" s="5">
        <f t="shared" si="5"/>
        <v>1E-3</v>
      </c>
      <c r="AF10" s="29" t="str">
        <f t="shared" si="6"/>
        <v>&lt;0.001</v>
      </c>
      <c r="AG10" s="10" t="str">
        <f t="shared" si="7"/>
        <v>&lt;0.001</v>
      </c>
      <c r="AH10" s="10" t="str">
        <f t="shared" si="8"/>
        <v>&lt;0.001</v>
      </c>
    </row>
    <row r="11" spans="1:34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29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  <c r="X11" s="5" t="s">
        <v>101</v>
      </c>
      <c r="Y11" s="5">
        <v>1E-3</v>
      </c>
      <c r="Z11" s="5">
        <f t="shared" si="9"/>
        <v>12</v>
      </c>
      <c r="AA11" s="5">
        <f t="shared" si="10"/>
        <v>0</v>
      </c>
      <c r="AB11" s="5">
        <f t="shared" si="11"/>
        <v>12</v>
      </c>
      <c r="AC11" s="5">
        <f t="shared" si="3"/>
        <v>1.2E-2</v>
      </c>
      <c r="AD11" s="5">
        <f t="shared" si="4"/>
        <v>0</v>
      </c>
      <c r="AE11" s="5">
        <f t="shared" si="5"/>
        <v>1E-3</v>
      </c>
      <c r="AF11" s="29" t="str">
        <f t="shared" si="6"/>
        <v>&lt;0.001</v>
      </c>
      <c r="AG11" s="10" t="str">
        <f t="shared" si="7"/>
        <v>&lt;0.001</v>
      </c>
      <c r="AH11" s="10" t="str">
        <f t="shared" si="8"/>
        <v>&lt;0.001</v>
      </c>
    </row>
    <row r="12" spans="1:34" x14ac:dyDescent="0.15">
      <c r="A12" s="9">
        <v>7</v>
      </c>
      <c r="B12" s="1" t="s">
        <v>6</v>
      </c>
      <c r="C12" s="9" t="s">
        <v>68</v>
      </c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29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  <c r="X12" s="5" t="s">
        <v>101</v>
      </c>
      <c r="Y12" s="5">
        <v>1E-3</v>
      </c>
      <c r="Z12" s="5">
        <f t="shared" si="9"/>
        <v>12</v>
      </c>
      <c r="AA12" s="5">
        <f t="shared" si="10"/>
        <v>0</v>
      </c>
      <c r="AB12" s="5">
        <f t="shared" si="11"/>
        <v>12</v>
      </c>
      <c r="AC12" s="5">
        <f t="shared" si="3"/>
        <v>1.2E-2</v>
      </c>
      <c r="AD12" s="5">
        <f t="shared" si="4"/>
        <v>0</v>
      </c>
      <c r="AE12" s="5">
        <f t="shared" si="5"/>
        <v>1E-3</v>
      </c>
      <c r="AF12" s="29" t="str">
        <f t="shared" si="6"/>
        <v>&lt;0.001</v>
      </c>
      <c r="AG12" s="10" t="str">
        <f t="shared" si="7"/>
        <v>&lt;0.001</v>
      </c>
      <c r="AH12" s="10" t="str">
        <f t="shared" si="8"/>
        <v>&lt;0.001</v>
      </c>
    </row>
    <row r="13" spans="1:34" x14ac:dyDescent="0.15">
      <c r="A13" s="9">
        <v>8</v>
      </c>
      <c r="B13" s="1" t="s">
        <v>7</v>
      </c>
      <c r="C13" s="9" t="s">
        <v>91</v>
      </c>
      <c r="D13" s="8"/>
      <c r="E13" s="10" t="s">
        <v>144</v>
      </c>
      <c r="F13" s="10"/>
      <c r="G13" s="10"/>
      <c r="H13" s="10" t="s">
        <v>144</v>
      </c>
      <c r="I13" s="10"/>
      <c r="J13" s="10"/>
      <c r="K13" s="10"/>
      <c r="L13" s="10"/>
      <c r="M13" s="10"/>
      <c r="N13" s="10"/>
      <c r="O13" s="11"/>
      <c r="P13" s="29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  <c r="X13" s="5" t="s">
        <v>105</v>
      </c>
      <c r="Y13" s="5">
        <v>2E-3</v>
      </c>
      <c r="Z13" s="5">
        <f t="shared" si="9"/>
        <v>12</v>
      </c>
      <c r="AA13" s="5">
        <f t="shared" si="10"/>
        <v>0</v>
      </c>
      <c r="AB13" s="5">
        <f t="shared" si="11"/>
        <v>12</v>
      </c>
      <c r="AC13" s="5">
        <f t="shared" si="3"/>
        <v>2.4E-2</v>
      </c>
      <c r="AD13" s="5">
        <f t="shared" si="4"/>
        <v>0</v>
      </c>
      <c r="AE13" s="5">
        <f t="shared" si="5"/>
        <v>2E-3</v>
      </c>
      <c r="AF13" s="29" t="str">
        <f t="shared" si="6"/>
        <v>&lt;0.002</v>
      </c>
      <c r="AG13" s="10" t="str">
        <f t="shared" si="7"/>
        <v>&lt;0.002</v>
      </c>
      <c r="AH13" s="10" t="str">
        <f t="shared" si="8"/>
        <v>&lt;0.002</v>
      </c>
    </row>
    <row r="14" spans="1:34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29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  <c r="X14" s="5" t="s">
        <v>102</v>
      </c>
      <c r="Y14" s="5">
        <v>4.0000000000000001E-3</v>
      </c>
      <c r="Z14" s="5">
        <f t="shared" si="9"/>
        <v>12</v>
      </c>
      <c r="AA14" s="5">
        <f t="shared" si="10"/>
        <v>0</v>
      </c>
      <c r="AB14" s="5">
        <f t="shared" si="11"/>
        <v>12</v>
      </c>
      <c r="AC14" s="5">
        <f t="shared" si="3"/>
        <v>4.8000000000000001E-2</v>
      </c>
      <c r="AD14" s="5">
        <f t="shared" si="4"/>
        <v>0</v>
      </c>
      <c r="AE14" s="5">
        <f t="shared" si="5"/>
        <v>4.0000000000000001E-3</v>
      </c>
      <c r="AF14" s="29" t="str">
        <f t="shared" si="6"/>
        <v>&lt;0.004</v>
      </c>
      <c r="AG14" s="10" t="str">
        <f t="shared" si="7"/>
        <v>&lt;0.004</v>
      </c>
      <c r="AH14" s="10" t="str">
        <f t="shared" si="8"/>
        <v>&lt;0.004</v>
      </c>
    </row>
    <row r="15" spans="1:34" x14ac:dyDescent="0.15">
      <c r="A15" s="9">
        <v>10</v>
      </c>
      <c r="B15" s="1" t="s">
        <v>9</v>
      </c>
      <c r="C15" s="9" t="s">
        <v>68</v>
      </c>
      <c r="D15" s="8"/>
      <c r="E15" s="10" t="s">
        <v>145</v>
      </c>
      <c r="F15" s="10"/>
      <c r="G15" s="10"/>
      <c r="H15" s="10" t="s">
        <v>145</v>
      </c>
      <c r="I15" s="10"/>
      <c r="J15" s="10"/>
      <c r="K15" s="10"/>
      <c r="L15" s="10"/>
      <c r="M15" s="10"/>
      <c r="N15" s="10"/>
      <c r="O15" s="11"/>
      <c r="P15" s="29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  <c r="X15" s="5" t="s">
        <v>101</v>
      </c>
      <c r="Y15" s="5">
        <v>1E-3</v>
      </c>
      <c r="Z15" s="5">
        <f t="shared" si="9"/>
        <v>12</v>
      </c>
      <c r="AA15" s="5">
        <f t="shared" si="10"/>
        <v>0</v>
      </c>
      <c r="AB15" s="5">
        <f t="shared" si="11"/>
        <v>12</v>
      </c>
      <c r="AC15" s="5">
        <f t="shared" si="3"/>
        <v>1.2E-2</v>
      </c>
      <c r="AD15" s="5">
        <f t="shared" si="4"/>
        <v>0</v>
      </c>
      <c r="AE15" s="5">
        <f t="shared" si="5"/>
        <v>1E-3</v>
      </c>
      <c r="AF15" s="29" t="str">
        <f t="shared" si="6"/>
        <v>&lt;0.001</v>
      </c>
      <c r="AG15" s="10" t="str">
        <f t="shared" si="7"/>
        <v>&lt;0.001</v>
      </c>
      <c r="AH15" s="10" t="str">
        <f t="shared" si="8"/>
        <v>&lt;0.001</v>
      </c>
    </row>
    <row r="16" spans="1:34" x14ac:dyDescent="0.15">
      <c r="A16" s="9">
        <v>11</v>
      </c>
      <c r="B16" s="1" t="s">
        <v>10</v>
      </c>
      <c r="C16" s="9" t="s">
        <v>71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29"/>
      <c r="Q16" s="10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  <c r="X16" s="5" t="s">
        <v>106</v>
      </c>
      <c r="Y16" s="5">
        <v>0.05</v>
      </c>
      <c r="Z16" s="5">
        <f t="shared" si="9"/>
        <v>12</v>
      </c>
      <c r="AA16" s="5">
        <f t="shared" si="10"/>
        <v>0</v>
      </c>
      <c r="AB16" s="5">
        <f t="shared" si="11"/>
        <v>12</v>
      </c>
      <c r="AC16" s="5">
        <f t="shared" si="3"/>
        <v>0.60000000000000009</v>
      </c>
      <c r="AD16" s="5">
        <f t="shared" si="4"/>
        <v>0</v>
      </c>
      <c r="AE16" s="5">
        <f t="shared" si="5"/>
        <v>5.000000000000001E-2</v>
      </c>
      <c r="AF16" s="29" t="str">
        <f t="shared" si="6"/>
        <v>&lt;0.05</v>
      </c>
      <c r="AG16" s="10" t="str">
        <f t="shared" si="7"/>
        <v>&lt;0.05</v>
      </c>
      <c r="AH16" s="10" t="str">
        <f t="shared" si="8"/>
        <v>&lt;0.05</v>
      </c>
    </row>
    <row r="17" spans="1:34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29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  <c r="X17" s="5" t="s">
        <v>107</v>
      </c>
      <c r="Y17" s="5">
        <v>0.08</v>
      </c>
      <c r="Z17" s="5">
        <f t="shared" si="9"/>
        <v>12</v>
      </c>
      <c r="AA17" s="5">
        <f t="shared" si="10"/>
        <v>0</v>
      </c>
      <c r="AB17" s="5">
        <f t="shared" si="11"/>
        <v>12</v>
      </c>
      <c r="AC17" s="5">
        <f t="shared" si="3"/>
        <v>0.96</v>
      </c>
      <c r="AD17" s="5">
        <f t="shared" si="4"/>
        <v>0</v>
      </c>
      <c r="AE17" s="5">
        <f t="shared" si="5"/>
        <v>0.08</v>
      </c>
      <c r="AF17" s="29" t="str">
        <f t="shared" si="6"/>
        <v>&lt;0.08</v>
      </c>
      <c r="AG17" s="10" t="str">
        <f t="shared" si="7"/>
        <v>&lt;0.08</v>
      </c>
      <c r="AH17" s="10" t="str">
        <f t="shared" si="8"/>
        <v>&lt;0.08</v>
      </c>
    </row>
    <row r="18" spans="1:34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29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34">
        <v>1</v>
      </c>
      <c r="X18" s="5" t="s">
        <v>108</v>
      </c>
      <c r="Y18" s="5">
        <v>0.1</v>
      </c>
      <c r="Z18" s="5">
        <f t="shared" si="9"/>
        <v>12</v>
      </c>
      <c r="AA18" s="5">
        <f t="shared" si="10"/>
        <v>0</v>
      </c>
      <c r="AB18" s="5">
        <f t="shared" si="11"/>
        <v>12</v>
      </c>
      <c r="AC18" s="5">
        <f t="shared" si="3"/>
        <v>1.2000000000000002</v>
      </c>
      <c r="AD18" s="5">
        <f t="shared" si="4"/>
        <v>0</v>
      </c>
      <c r="AE18" s="5">
        <f>(AC18+AD18)/Z18</f>
        <v>0.10000000000000002</v>
      </c>
      <c r="AF18" s="29" t="str">
        <f t="shared" si="6"/>
        <v>&lt;0.1</v>
      </c>
      <c r="AG18" s="10" t="str">
        <f t="shared" si="7"/>
        <v>&lt;0.1</v>
      </c>
      <c r="AH18" s="10" t="str">
        <f t="shared" si="8"/>
        <v>&lt;0.1</v>
      </c>
    </row>
    <row r="19" spans="1:34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29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  <c r="X19" s="5" t="s">
        <v>109</v>
      </c>
      <c r="Y19" s="5">
        <v>2.0000000000000001E-4</v>
      </c>
      <c r="Z19" s="5">
        <f t="shared" si="9"/>
        <v>12</v>
      </c>
      <c r="AA19" s="5">
        <f t="shared" si="10"/>
        <v>0</v>
      </c>
      <c r="AB19" s="5">
        <f t="shared" si="11"/>
        <v>12</v>
      </c>
      <c r="AC19" s="5">
        <f t="shared" si="3"/>
        <v>2.4000000000000002E-3</v>
      </c>
      <c r="AD19" s="5">
        <f t="shared" si="4"/>
        <v>0</v>
      </c>
      <c r="AE19" s="5">
        <f t="shared" si="5"/>
        <v>2.0000000000000001E-4</v>
      </c>
      <c r="AF19" s="29" t="str">
        <f t="shared" si="6"/>
        <v>&lt;0.0002</v>
      </c>
      <c r="AG19" s="10" t="str">
        <f t="shared" si="7"/>
        <v>&lt;0.0002</v>
      </c>
      <c r="AH19" s="10" t="str">
        <f t="shared" si="8"/>
        <v>&lt;0.0002</v>
      </c>
    </row>
    <row r="20" spans="1:34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29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  <c r="X20" s="5" t="s">
        <v>110</v>
      </c>
      <c r="Y20" s="5">
        <v>5.0000000000000001E-3</v>
      </c>
      <c r="Z20" s="5">
        <f t="shared" si="9"/>
        <v>12</v>
      </c>
      <c r="AA20" s="5">
        <f t="shared" si="10"/>
        <v>0</v>
      </c>
      <c r="AB20" s="5">
        <f t="shared" si="11"/>
        <v>12</v>
      </c>
      <c r="AC20" s="5">
        <f t="shared" si="3"/>
        <v>0.06</v>
      </c>
      <c r="AD20" s="5">
        <f t="shared" si="4"/>
        <v>0</v>
      </c>
      <c r="AE20" s="5">
        <f t="shared" si="5"/>
        <v>5.0000000000000001E-3</v>
      </c>
      <c r="AF20" s="29" t="str">
        <f t="shared" si="6"/>
        <v>&lt;0.005</v>
      </c>
      <c r="AG20" s="10" t="str">
        <f t="shared" si="7"/>
        <v>&lt;0.005</v>
      </c>
      <c r="AH20" s="10" t="str">
        <f t="shared" si="8"/>
        <v>&lt;0.005</v>
      </c>
    </row>
    <row r="21" spans="1:34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29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  <c r="X21" s="5" t="s">
        <v>101</v>
      </c>
      <c r="Y21" s="5">
        <v>1E-3</v>
      </c>
      <c r="Z21" s="5">
        <f t="shared" si="9"/>
        <v>12</v>
      </c>
      <c r="AA21" s="5">
        <f t="shared" si="10"/>
        <v>0</v>
      </c>
      <c r="AB21" s="5">
        <f t="shared" si="11"/>
        <v>12</v>
      </c>
      <c r="AC21" s="5">
        <f t="shared" si="3"/>
        <v>1.2E-2</v>
      </c>
      <c r="AD21" s="5">
        <f t="shared" si="4"/>
        <v>0</v>
      </c>
      <c r="AE21" s="5">
        <f t="shared" si="5"/>
        <v>1E-3</v>
      </c>
      <c r="AF21" s="29" t="str">
        <f t="shared" si="6"/>
        <v>&lt;0.001</v>
      </c>
      <c r="AG21" s="10" t="str">
        <f t="shared" si="7"/>
        <v>&lt;0.001</v>
      </c>
      <c r="AH21" s="10" t="str">
        <f t="shared" si="8"/>
        <v>&lt;0.001</v>
      </c>
    </row>
    <row r="22" spans="1:34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29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  <c r="X22" s="5" t="s">
        <v>101</v>
      </c>
      <c r="Y22" s="5">
        <v>1E-3</v>
      </c>
      <c r="Z22" s="5">
        <f t="shared" si="9"/>
        <v>12</v>
      </c>
      <c r="AA22" s="5">
        <f t="shared" si="10"/>
        <v>0</v>
      </c>
      <c r="AB22" s="5">
        <f t="shared" si="11"/>
        <v>12</v>
      </c>
      <c r="AC22" s="5">
        <f t="shared" si="3"/>
        <v>1.2E-2</v>
      </c>
      <c r="AD22" s="5">
        <f t="shared" si="4"/>
        <v>0</v>
      </c>
      <c r="AE22" s="5">
        <f t="shared" si="5"/>
        <v>1E-3</v>
      </c>
      <c r="AF22" s="29" t="str">
        <f t="shared" si="6"/>
        <v>&lt;0.001</v>
      </c>
      <c r="AG22" s="10" t="str">
        <f t="shared" si="7"/>
        <v>&lt;0.001</v>
      </c>
      <c r="AH22" s="10" t="str">
        <f t="shared" si="8"/>
        <v>&lt;0.001</v>
      </c>
    </row>
    <row r="23" spans="1:34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29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  <c r="X23" s="5" t="s">
        <v>101</v>
      </c>
      <c r="Y23" s="5">
        <v>1E-3</v>
      </c>
      <c r="Z23" s="5">
        <f t="shared" si="9"/>
        <v>12</v>
      </c>
      <c r="AA23" s="5">
        <f t="shared" si="10"/>
        <v>0</v>
      </c>
      <c r="AB23" s="5">
        <f t="shared" si="11"/>
        <v>12</v>
      </c>
      <c r="AC23" s="5">
        <f t="shared" si="3"/>
        <v>1.2E-2</v>
      </c>
      <c r="AD23" s="5">
        <f t="shared" si="4"/>
        <v>0</v>
      </c>
      <c r="AE23" s="5">
        <f t="shared" si="5"/>
        <v>1E-3</v>
      </c>
      <c r="AF23" s="29" t="str">
        <f t="shared" si="6"/>
        <v>&lt;0.001</v>
      </c>
      <c r="AG23" s="10" t="str">
        <f t="shared" si="7"/>
        <v>&lt;0.001</v>
      </c>
      <c r="AH23" s="10" t="str">
        <f t="shared" si="8"/>
        <v>&lt;0.001</v>
      </c>
    </row>
    <row r="24" spans="1:34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29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  <c r="X24" s="5" t="s">
        <v>101</v>
      </c>
      <c r="Y24" s="5">
        <v>1E-3</v>
      </c>
      <c r="Z24" s="5">
        <f t="shared" si="9"/>
        <v>12</v>
      </c>
      <c r="AA24" s="5">
        <f t="shared" si="10"/>
        <v>0</v>
      </c>
      <c r="AB24" s="5">
        <f t="shared" si="11"/>
        <v>12</v>
      </c>
      <c r="AC24" s="5">
        <f t="shared" si="3"/>
        <v>1.2E-2</v>
      </c>
      <c r="AD24" s="5">
        <f t="shared" si="4"/>
        <v>0</v>
      </c>
      <c r="AE24" s="5">
        <f t="shared" si="5"/>
        <v>1E-3</v>
      </c>
      <c r="AF24" s="29" t="str">
        <f t="shared" si="6"/>
        <v>&lt;0.001</v>
      </c>
      <c r="AG24" s="10" t="str">
        <f t="shared" si="7"/>
        <v>&lt;0.001</v>
      </c>
      <c r="AH24" s="10" t="str">
        <f t="shared" si="8"/>
        <v>&lt;0.001</v>
      </c>
    </row>
    <row r="25" spans="1:34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29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  <c r="X25" s="5" t="s">
        <v>101</v>
      </c>
      <c r="Y25" s="5">
        <v>1E-3</v>
      </c>
      <c r="Z25" s="5">
        <f t="shared" si="9"/>
        <v>12</v>
      </c>
      <c r="AA25" s="5">
        <f t="shared" si="10"/>
        <v>0</v>
      </c>
      <c r="AB25" s="5">
        <f t="shared" si="11"/>
        <v>12</v>
      </c>
      <c r="AC25" s="5">
        <f t="shared" si="3"/>
        <v>1.2E-2</v>
      </c>
      <c r="AD25" s="5">
        <f t="shared" si="4"/>
        <v>0</v>
      </c>
      <c r="AE25" s="5">
        <f t="shared" si="5"/>
        <v>1E-3</v>
      </c>
      <c r="AF25" s="29" t="str">
        <f t="shared" si="6"/>
        <v>&lt;0.001</v>
      </c>
      <c r="AG25" s="10" t="str">
        <f t="shared" si="7"/>
        <v>&lt;0.001</v>
      </c>
      <c r="AH25" s="10" t="str">
        <f t="shared" si="8"/>
        <v>&lt;0.001</v>
      </c>
    </row>
    <row r="26" spans="1:34" x14ac:dyDescent="0.15">
      <c r="A26" s="9">
        <v>21</v>
      </c>
      <c r="B26" s="1" t="s">
        <v>19</v>
      </c>
      <c r="C26" s="9" t="s">
        <v>76</v>
      </c>
      <c r="D26" s="8"/>
      <c r="E26" s="10" t="s">
        <v>148</v>
      </c>
      <c r="F26" s="10"/>
      <c r="G26" s="10"/>
      <c r="H26" s="12">
        <v>0.1</v>
      </c>
      <c r="I26" s="10"/>
      <c r="J26" s="10"/>
      <c r="K26" s="10"/>
      <c r="L26" s="10"/>
      <c r="M26" s="10"/>
      <c r="N26" s="10"/>
      <c r="O26" s="11"/>
      <c r="P26" s="29"/>
      <c r="Q26" s="10"/>
      <c r="R26" s="10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  <c r="X26" s="5" t="s">
        <v>111</v>
      </c>
      <c r="Y26" s="5">
        <v>0.06</v>
      </c>
      <c r="Z26" s="5">
        <f t="shared" si="9"/>
        <v>12</v>
      </c>
      <c r="AA26" s="5">
        <f t="shared" si="10"/>
        <v>0</v>
      </c>
      <c r="AB26" s="5">
        <f t="shared" si="11"/>
        <v>11</v>
      </c>
      <c r="AC26" s="5">
        <f t="shared" si="3"/>
        <v>0.65999999999999992</v>
      </c>
      <c r="AD26" s="5">
        <f t="shared" si="4"/>
        <v>0.1</v>
      </c>
      <c r="AE26" s="5">
        <f t="shared" si="5"/>
        <v>6.3333333333333325E-2</v>
      </c>
      <c r="AF26" s="29">
        <f t="shared" si="6"/>
        <v>0.1</v>
      </c>
      <c r="AG26" s="10" t="str">
        <f t="shared" si="7"/>
        <v>&lt;0.06</v>
      </c>
      <c r="AH26" s="10">
        <f t="shared" si="8"/>
        <v>6.3333333333333325E-2</v>
      </c>
    </row>
    <row r="27" spans="1:34" x14ac:dyDescent="0.15">
      <c r="A27" s="9">
        <v>22</v>
      </c>
      <c r="B27" s="1" t="s">
        <v>20</v>
      </c>
      <c r="C27" s="9" t="s">
        <v>75</v>
      </c>
      <c r="D27" s="8"/>
      <c r="E27" s="10" t="s">
        <v>144</v>
      </c>
      <c r="F27" s="10"/>
      <c r="G27" s="10"/>
      <c r="H27" s="10" t="s">
        <v>144</v>
      </c>
      <c r="I27" s="10"/>
      <c r="J27" s="10"/>
      <c r="K27" s="10"/>
      <c r="L27" s="10"/>
      <c r="M27" s="10"/>
      <c r="N27" s="10"/>
      <c r="O27" s="11"/>
      <c r="P27" s="29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  <c r="X27" s="5" t="s">
        <v>105</v>
      </c>
      <c r="Y27" s="5">
        <v>2E-3</v>
      </c>
      <c r="Z27" s="5">
        <f t="shared" si="9"/>
        <v>12</v>
      </c>
      <c r="AA27" s="5">
        <f t="shared" si="10"/>
        <v>0</v>
      </c>
      <c r="AB27" s="5">
        <f t="shared" si="11"/>
        <v>12</v>
      </c>
      <c r="AC27" s="5">
        <f t="shared" si="3"/>
        <v>2.4E-2</v>
      </c>
      <c r="AD27" s="5">
        <f t="shared" si="4"/>
        <v>0</v>
      </c>
      <c r="AE27" s="5">
        <f t="shared" si="5"/>
        <v>2E-3</v>
      </c>
      <c r="AF27" s="29" t="str">
        <f t="shared" si="6"/>
        <v>&lt;0.002</v>
      </c>
      <c r="AG27" s="10" t="str">
        <f t="shared" si="7"/>
        <v>&lt;0.002</v>
      </c>
      <c r="AH27" s="10" t="str">
        <f t="shared" si="8"/>
        <v>&lt;0.002</v>
      </c>
    </row>
    <row r="28" spans="1:34" x14ac:dyDescent="0.15">
      <c r="A28" s="9">
        <v>23</v>
      </c>
      <c r="B28" s="1" t="s">
        <v>21</v>
      </c>
      <c r="C28" s="9" t="s">
        <v>77</v>
      </c>
      <c r="D28" s="8"/>
      <c r="E28" s="10">
        <v>8.9999999999999993E-3</v>
      </c>
      <c r="F28" s="10"/>
      <c r="G28" s="10"/>
      <c r="H28" s="10">
        <v>1.9E-2</v>
      </c>
      <c r="I28" s="10"/>
      <c r="J28" s="10"/>
      <c r="K28" s="10"/>
      <c r="L28" s="10"/>
      <c r="M28" s="10"/>
      <c r="N28" s="10"/>
      <c r="O28" s="11"/>
      <c r="P28" s="29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  <c r="X28" s="5" t="s">
        <v>101</v>
      </c>
      <c r="Y28" s="5">
        <v>1E-3</v>
      </c>
      <c r="Z28" s="5">
        <f t="shared" si="9"/>
        <v>12</v>
      </c>
      <c r="AA28" s="5">
        <f t="shared" si="10"/>
        <v>0</v>
      </c>
      <c r="AB28" s="5">
        <f t="shared" si="11"/>
        <v>10</v>
      </c>
      <c r="AC28" s="5">
        <f t="shared" si="3"/>
        <v>0.01</v>
      </c>
      <c r="AD28" s="5">
        <f t="shared" si="4"/>
        <v>2.7999999999999997E-2</v>
      </c>
      <c r="AE28" s="5">
        <f t="shared" si="5"/>
        <v>3.1666666666666666E-3</v>
      </c>
      <c r="AF28" s="29">
        <f t="shared" si="6"/>
        <v>1.9E-2</v>
      </c>
      <c r="AG28" s="10" t="str">
        <f t="shared" si="7"/>
        <v>&lt;0.001</v>
      </c>
      <c r="AH28" s="10">
        <f t="shared" si="8"/>
        <v>3.1666666666666666E-3</v>
      </c>
    </row>
    <row r="29" spans="1:34" x14ac:dyDescent="0.15">
      <c r="A29" s="9">
        <v>24</v>
      </c>
      <c r="B29" s="1" t="s">
        <v>22</v>
      </c>
      <c r="C29" s="9" t="s">
        <v>78</v>
      </c>
      <c r="D29" s="8"/>
      <c r="E29" s="10" t="s">
        <v>146</v>
      </c>
      <c r="F29" s="10"/>
      <c r="G29" s="10"/>
      <c r="H29" s="10" t="s">
        <v>146</v>
      </c>
      <c r="I29" s="10"/>
      <c r="J29" s="10"/>
      <c r="K29" s="10"/>
      <c r="L29" s="10"/>
      <c r="M29" s="10"/>
      <c r="N29" s="10"/>
      <c r="O29" s="11"/>
      <c r="P29" s="29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  <c r="X29" s="5" t="s">
        <v>112</v>
      </c>
      <c r="Y29" s="5">
        <v>3.0000000000000001E-3</v>
      </c>
      <c r="Z29" s="5">
        <f t="shared" si="9"/>
        <v>12</v>
      </c>
      <c r="AA29" s="5">
        <f t="shared" si="10"/>
        <v>0</v>
      </c>
      <c r="AB29" s="5">
        <f t="shared" si="11"/>
        <v>12</v>
      </c>
      <c r="AC29" s="5">
        <f t="shared" si="3"/>
        <v>3.6000000000000004E-2</v>
      </c>
      <c r="AD29" s="5">
        <f t="shared" si="4"/>
        <v>0</v>
      </c>
      <c r="AE29" s="5">
        <f t="shared" si="5"/>
        <v>3.0000000000000005E-3</v>
      </c>
      <c r="AF29" s="29" t="str">
        <f t="shared" si="6"/>
        <v>&lt;0.003</v>
      </c>
      <c r="AG29" s="10" t="str">
        <f t="shared" si="7"/>
        <v>&lt;0.003</v>
      </c>
      <c r="AH29" s="10" t="str">
        <f t="shared" si="8"/>
        <v>&lt;0.003</v>
      </c>
    </row>
    <row r="30" spans="1:34" x14ac:dyDescent="0.15">
      <c r="A30" s="35">
        <v>25</v>
      </c>
      <c r="B30" s="1" t="s">
        <v>23</v>
      </c>
      <c r="C30" s="9" t="s">
        <v>79</v>
      </c>
      <c r="D30" s="8"/>
      <c r="E30" s="10" t="s">
        <v>145</v>
      </c>
      <c r="F30" s="10"/>
      <c r="G30" s="10"/>
      <c r="H30" s="10" t="s">
        <v>145</v>
      </c>
      <c r="I30" s="10"/>
      <c r="J30" s="10"/>
      <c r="K30" s="10"/>
      <c r="L30" s="10"/>
      <c r="M30" s="10"/>
      <c r="N30" s="10"/>
      <c r="O30" s="11"/>
      <c r="P30" s="29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  <c r="X30" s="5" t="s">
        <v>101</v>
      </c>
      <c r="Y30" s="5">
        <v>1E-3</v>
      </c>
      <c r="Z30" s="5">
        <f t="shared" si="9"/>
        <v>12</v>
      </c>
      <c r="AA30" s="5">
        <f t="shared" si="10"/>
        <v>0</v>
      </c>
      <c r="AB30" s="5">
        <f t="shared" si="11"/>
        <v>12</v>
      </c>
      <c r="AC30" s="5">
        <f t="shared" si="3"/>
        <v>1.2E-2</v>
      </c>
      <c r="AD30" s="5">
        <f t="shared" si="4"/>
        <v>0</v>
      </c>
      <c r="AE30" s="5">
        <f t="shared" si="5"/>
        <v>1E-3</v>
      </c>
      <c r="AF30" s="29" t="str">
        <f t="shared" si="6"/>
        <v>&lt;0.001</v>
      </c>
      <c r="AG30" s="10" t="str">
        <f t="shared" si="7"/>
        <v>&lt;0.001</v>
      </c>
      <c r="AH30" s="10" t="str">
        <f t="shared" si="8"/>
        <v>&lt;0.001</v>
      </c>
    </row>
    <row r="31" spans="1:34" x14ac:dyDescent="0.15">
      <c r="A31" s="9">
        <v>26</v>
      </c>
      <c r="B31" s="1" t="s">
        <v>24</v>
      </c>
      <c r="C31" s="9" t="s">
        <v>68</v>
      </c>
      <c r="D31" s="8"/>
      <c r="E31" s="10" t="s">
        <v>145</v>
      </c>
      <c r="F31" s="10"/>
      <c r="G31" s="10"/>
      <c r="H31" s="10" t="s">
        <v>145</v>
      </c>
      <c r="I31" s="10"/>
      <c r="J31" s="10"/>
      <c r="K31" s="10"/>
      <c r="L31" s="10"/>
      <c r="M31" s="10"/>
      <c r="N31" s="10"/>
      <c r="O31" s="11"/>
      <c r="P31" s="29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  <c r="X31" s="5" t="s">
        <v>101</v>
      </c>
      <c r="Y31" s="5">
        <v>1E-3</v>
      </c>
      <c r="Z31" s="5">
        <f t="shared" si="9"/>
        <v>12</v>
      </c>
      <c r="AA31" s="5">
        <f t="shared" si="10"/>
        <v>0</v>
      </c>
      <c r="AB31" s="5">
        <f t="shared" si="11"/>
        <v>12</v>
      </c>
      <c r="AC31" s="5">
        <f t="shared" si="3"/>
        <v>1.2E-2</v>
      </c>
      <c r="AD31" s="5">
        <f t="shared" si="4"/>
        <v>0</v>
      </c>
      <c r="AE31" s="5">
        <f t="shared" si="5"/>
        <v>1E-3</v>
      </c>
      <c r="AF31" s="29" t="str">
        <f t="shared" si="6"/>
        <v>&lt;0.001</v>
      </c>
      <c r="AG31" s="10" t="str">
        <f t="shared" si="7"/>
        <v>&lt;0.001</v>
      </c>
      <c r="AH31" s="10" t="str">
        <f t="shared" si="8"/>
        <v>&lt;0.001</v>
      </c>
    </row>
    <row r="32" spans="1:34" x14ac:dyDescent="0.15">
      <c r="A32" s="9">
        <v>27</v>
      </c>
      <c r="B32" s="1" t="s">
        <v>25</v>
      </c>
      <c r="C32" s="9" t="s">
        <v>79</v>
      </c>
      <c r="D32" s="8"/>
      <c r="E32" s="10">
        <v>1.0999999999999999E-2</v>
      </c>
      <c r="F32" s="10"/>
      <c r="G32" s="10"/>
      <c r="H32" s="10">
        <v>2.3E-2</v>
      </c>
      <c r="I32" s="10"/>
      <c r="J32" s="10"/>
      <c r="K32" s="10"/>
      <c r="L32" s="10"/>
      <c r="M32" s="10"/>
      <c r="N32" s="10"/>
      <c r="O32" s="11"/>
      <c r="P32" s="29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  <c r="X32" s="5" t="s">
        <v>101</v>
      </c>
      <c r="Y32" s="5">
        <v>1E-3</v>
      </c>
      <c r="Z32" s="5">
        <f t="shared" si="9"/>
        <v>12</v>
      </c>
      <c r="AA32" s="5">
        <f t="shared" si="10"/>
        <v>0</v>
      </c>
      <c r="AB32" s="5">
        <f t="shared" si="11"/>
        <v>10</v>
      </c>
      <c r="AC32" s="5">
        <f t="shared" si="3"/>
        <v>0.01</v>
      </c>
      <c r="AD32" s="5">
        <f t="shared" si="4"/>
        <v>3.4000000000000002E-2</v>
      </c>
      <c r="AE32" s="5">
        <f t="shared" si="5"/>
        <v>3.666666666666667E-3</v>
      </c>
      <c r="AF32" s="29">
        <f t="shared" si="6"/>
        <v>2.3E-2</v>
      </c>
      <c r="AG32" s="10" t="str">
        <f t="shared" si="7"/>
        <v>&lt;0.001</v>
      </c>
      <c r="AH32" s="10">
        <f t="shared" si="8"/>
        <v>3.666666666666667E-3</v>
      </c>
    </row>
    <row r="33" spans="1:34" x14ac:dyDescent="0.15">
      <c r="A33" s="9">
        <v>28</v>
      </c>
      <c r="B33" s="1" t="s">
        <v>26</v>
      </c>
      <c r="C33" s="9" t="s">
        <v>78</v>
      </c>
      <c r="D33" s="8"/>
      <c r="E33" s="10">
        <v>7.0000000000000001E-3</v>
      </c>
      <c r="F33" s="10"/>
      <c r="G33" s="10"/>
      <c r="H33" s="10">
        <v>1.2999999999999999E-2</v>
      </c>
      <c r="I33" s="10"/>
      <c r="J33" s="10"/>
      <c r="K33" s="10"/>
      <c r="L33" s="10"/>
      <c r="M33" s="10"/>
      <c r="N33" s="10"/>
      <c r="O33" s="11"/>
      <c r="P33" s="29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  <c r="X33" s="5" t="s">
        <v>112</v>
      </c>
      <c r="Y33" s="5">
        <v>3.0000000000000001E-3</v>
      </c>
      <c r="Z33" s="5">
        <f t="shared" si="9"/>
        <v>12</v>
      </c>
      <c r="AA33" s="5">
        <f t="shared" si="10"/>
        <v>0</v>
      </c>
      <c r="AB33" s="5">
        <f t="shared" si="11"/>
        <v>10</v>
      </c>
      <c r="AC33" s="5">
        <f t="shared" si="3"/>
        <v>0.03</v>
      </c>
      <c r="AD33" s="5">
        <f t="shared" si="4"/>
        <v>0.02</v>
      </c>
      <c r="AE33" s="5">
        <f t="shared" si="5"/>
        <v>4.1666666666666666E-3</v>
      </c>
      <c r="AF33" s="29">
        <f t="shared" si="6"/>
        <v>1.2999999999999999E-2</v>
      </c>
      <c r="AG33" s="10" t="str">
        <f t="shared" si="7"/>
        <v>&lt;0.003</v>
      </c>
      <c r="AH33" s="10">
        <f t="shared" si="8"/>
        <v>4.1666666666666666E-3</v>
      </c>
    </row>
    <row r="34" spans="1:34" x14ac:dyDescent="0.15">
      <c r="A34" s="9">
        <v>29</v>
      </c>
      <c r="B34" s="1" t="s">
        <v>27</v>
      </c>
      <c r="C34" s="9" t="s">
        <v>78</v>
      </c>
      <c r="D34" s="8"/>
      <c r="E34" s="10">
        <v>2E-3</v>
      </c>
      <c r="F34" s="10"/>
      <c r="G34" s="10"/>
      <c r="H34" s="10">
        <v>4.0000000000000001E-3</v>
      </c>
      <c r="I34" s="10"/>
      <c r="J34" s="10"/>
      <c r="K34" s="10"/>
      <c r="L34" s="10"/>
      <c r="M34" s="10"/>
      <c r="N34" s="10"/>
      <c r="O34" s="11"/>
      <c r="P34" s="29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  <c r="X34" s="5" t="s">
        <v>101</v>
      </c>
      <c r="Y34" s="5">
        <v>1E-3</v>
      </c>
      <c r="Z34" s="5">
        <f t="shared" si="9"/>
        <v>12</v>
      </c>
      <c r="AA34" s="5">
        <f t="shared" si="10"/>
        <v>0</v>
      </c>
      <c r="AB34" s="5">
        <f t="shared" si="11"/>
        <v>10</v>
      </c>
      <c r="AC34" s="5">
        <f t="shared" si="3"/>
        <v>0.01</v>
      </c>
      <c r="AD34" s="5">
        <f t="shared" si="4"/>
        <v>6.0000000000000001E-3</v>
      </c>
      <c r="AE34" s="5">
        <f t="shared" si="5"/>
        <v>1.3333333333333333E-3</v>
      </c>
      <c r="AF34" s="29">
        <f t="shared" si="6"/>
        <v>4.0000000000000001E-3</v>
      </c>
      <c r="AG34" s="10" t="str">
        <f t="shared" si="7"/>
        <v>&lt;0.001</v>
      </c>
      <c r="AH34" s="10">
        <f t="shared" si="8"/>
        <v>1.3333333333333333E-3</v>
      </c>
    </row>
    <row r="35" spans="1:34" x14ac:dyDescent="0.15">
      <c r="A35" s="9">
        <v>30</v>
      </c>
      <c r="B35" s="1" t="s">
        <v>28</v>
      </c>
      <c r="C35" s="9" t="s">
        <v>80</v>
      </c>
      <c r="D35" s="8"/>
      <c r="E35" s="10" t="s">
        <v>145</v>
      </c>
      <c r="F35" s="10"/>
      <c r="G35" s="10"/>
      <c r="H35" s="10" t="s">
        <v>145</v>
      </c>
      <c r="I35" s="10"/>
      <c r="J35" s="10"/>
      <c r="K35" s="10"/>
      <c r="L35" s="10"/>
      <c r="M35" s="10"/>
      <c r="N35" s="10"/>
      <c r="O35" s="11"/>
      <c r="P35" s="29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  <c r="X35" s="5" t="s">
        <v>101</v>
      </c>
      <c r="Y35" s="5">
        <v>1E-3</v>
      </c>
      <c r="Z35" s="5">
        <f t="shared" si="9"/>
        <v>12</v>
      </c>
      <c r="AA35" s="5">
        <f t="shared" si="10"/>
        <v>0</v>
      </c>
      <c r="AB35" s="5">
        <f t="shared" si="11"/>
        <v>12</v>
      </c>
      <c r="AC35" s="5">
        <f t="shared" si="3"/>
        <v>1.2E-2</v>
      </c>
      <c r="AD35" s="5">
        <f t="shared" si="4"/>
        <v>0</v>
      </c>
      <c r="AE35" s="5">
        <f t="shared" si="5"/>
        <v>1E-3</v>
      </c>
      <c r="AF35" s="29" t="str">
        <f t="shared" si="6"/>
        <v>&lt;0.001</v>
      </c>
      <c r="AG35" s="10" t="str">
        <f t="shared" si="7"/>
        <v>&lt;0.001</v>
      </c>
      <c r="AH35" s="10" t="str">
        <f t="shared" si="8"/>
        <v>&lt;0.001</v>
      </c>
    </row>
    <row r="36" spans="1:34" x14ac:dyDescent="0.15">
      <c r="A36" s="9">
        <v>31</v>
      </c>
      <c r="B36" s="1" t="s">
        <v>29</v>
      </c>
      <c r="C36" s="9" t="s">
        <v>81</v>
      </c>
      <c r="D36" s="8"/>
      <c r="E36" s="10" t="s">
        <v>147</v>
      </c>
      <c r="F36" s="10"/>
      <c r="G36" s="10"/>
      <c r="H36" s="10" t="s">
        <v>147</v>
      </c>
      <c r="I36" s="10"/>
      <c r="J36" s="10"/>
      <c r="K36" s="10"/>
      <c r="L36" s="10"/>
      <c r="M36" s="10"/>
      <c r="N36" s="10"/>
      <c r="O36" s="11"/>
      <c r="P36" s="29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  <c r="X36" s="5" t="s">
        <v>113</v>
      </c>
      <c r="Y36" s="5">
        <v>8.0000000000000002E-3</v>
      </c>
      <c r="Z36" s="5">
        <f t="shared" si="9"/>
        <v>12</v>
      </c>
      <c r="AA36" s="5">
        <f t="shared" si="10"/>
        <v>0</v>
      </c>
      <c r="AB36" s="5">
        <f t="shared" si="11"/>
        <v>12</v>
      </c>
      <c r="AC36" s="5">
        <f t="shared" si="3"/>
        <v>9.6000000000000002E-2</v>
      </c>
      <c r="AD36" s="5">
        <f t="shared" si="4"/>
        <v>0</v>
      </c>
      <c r="AE36" s="5">
        <f t="shared" si="5"/>
        <v>8.0000000000000002E-3</v>
      </c>
      <c r="AF36" s="29" t="str">
        <f t="shared" si="6"/>
        <v>&lt;0.008</v>
      </c>
      <c r="AG36" s="10" t="str">
        <f t="shared" si="7"/>
        <v>&lt;0.008</v>
      </c>
      <c r="AH36" s="10" t="str">
        <f t="shared" si="8"/>
        <v>&lt;0.008</v>
      </c>
    </row>
    <row r="37" spans="1:34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29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34">
        <v>1</v>
      </c>
      <c r="X37" s="5" t="s">
        <v>101</v>
      </c>
      <c r="Y37" s="5">
        <v>1E-3</v>
      </c>
      <c r="Z37" s="5">
        <f t="shared" si="9"/>
        <v>12</v>
      </c>
      <c r="AA37" s="5">
        <f t="shared" si="10"/>
        <v>0</v>
      </c>
      <c r="AB37" s="5">
        <f t="shared" si="11"/>
        <v>12</v>
      </c>
      <c r="AC37" s="5">
        <f t="shared" si="3"/>
        <v>1.2E-2</v>
      </c>
      <c r="AD37" s="5">
        <f t="shared" si="4"/>
        <v>0</v>
      </c>
      <c r="AE37" s="5">
        <f t="shared" si="5"/>
        <v>1E-3</v>
      </c>
      <c r="AF37" s="29" t="str">
        <f t="shared" si="6"/>
        <v>&lt;0.001</v>
      </c>
      <c r="AG37" s="10" t="str">
        <f t="shared" si="7"/>
        <v>&lt;0.001</v>
      </c>
      <c r="AH37" s="10" t="str">
        <f t="shared" si="8"/>
        <v>&lt;0.001</v>
      </c>
    </row>
    <row r="38" spans="1:34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29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  <c r="X38" s="5" t="s">
        <v>114</v>
      </c>
      <c r="Y38" s="5">
        <v>0.01</v>
      </c>
      <c r="Z38" s="5">
        <f t="shared" si="9"/>
        <v>12</v>
      </c>
      <c r="AA38" s="5">
        <f t="shared" si="10"/>
        <v>0</v>
      </c>
      <c r="AB38" s="5">
        <f t="shared" si="11"/>
        <v>12</v>
      </c>
      <c r="AC38" s="5">
        <f t="shared" si="3"/>
        <v>0.12</v>
      </c>
      <c r="AD38" s="5">
        <f t="shared" si="4"/>
        <v>0</v>
      </c>
      <c r="AE38" s="5">
        <f t="shared" si="5"/>
        <v>0.01</v>
      </c>
      <c r="AF38" s="29" t="str">
        <f t="shared" si="6"/>
        <v>&lt;0.01</v>
      </c>
      <c r="AG38" s="10" t="str">
        <f t="shared" si="7"/>
        <v>&lt;0.01</v>
      </c>
      <c r="AH38" s="10" t="str">
        <f t="shared" si="8"/>
        <v>&lt;0.01</v>
      </c>
    </row>
    <row r="39" spans="1:34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29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  <c r="X39" s="5" t="s">
        <v>115</v>
      </c>
      <c r="Y39" s="5">
        <v>0.03</v>
      </c>
      <c r="Z39" s="5">
        <f t="shared" si="9"/>
        <v>12</v>
      </c>
      <c r="AA39" s="5">
        <f t="shared" si="10"/>
        <v>0</v>
      </c>
      <c r="AB39" s="5">
        <f t="shared" si="11"/>
        <v>12</v>
      </c>
      <c r="AC39" s="5">
        <f t="shared" si="3"/>
        <v>0.36</v>
      </c>
      <c r="AD39" s="5">
        <f t="shared" si="4"/>
        <v>0</v>
      </c>
      <c r="AE39" s="5">
        <f t="shared" si="5"/>
        <v>0.03</v>
      </c>
      <c r="AF39" s="29" t="str">
        <f t="shared" si="6"/>
        <v>&lt;0.03</v>
      </c>
      <c r="AG39" s="10" t="str">
        <f t="shared" si="7"/>
        <v>&lt;0.03</v>
      </c>
      <c r="AH39" s="10" t="str">
        <f t="shared" si="8"/>
        <v>&lt;0.03</v>
      </c>
    </row>
    <row r="40" spans="1:34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29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34">
        <v>1</v>
      </c>
      <c r="X40" s="5" t="s">
        <v>114</v>
      </c>
      <c r="Y40" s="5">
        <v>0.01</v>
      </c>
      <c r="Z40" s="5">
        <f t="shared" si="9"/>
        <v>12</v>
      </c>
      <c r="AA40" s="5">
        <f t="shared" si="10"/>
        <v>0</v>
      </c>
      <c r="AB40" s="5">
        <f t="shared" si="11"/>
        <v>12</v>
      </c>
      <c r="AC40" s="5">
        <f t="shared" si="3"/>
        <v>0.12</v>
      </c>
      <c r="AD40" s="5">
        <f t="shared" si="4"/>
        <v>0</v>
      </c>
      <c r="AE40" s="5">
        <f t="shared" si="5"/>
        <v>0.01</v>
      </c>
      <c r="AF40" s="29" t="str">
        <f t="shared" si="6"/>
        <v>&lt;0.01</v>
      </c>
      <c r="AG40" s="10" t="str">
        <f t="shared" si="7"/>
        <v>&lt;0.01</v>
      </c>
      <c r="AH40" s="10" t="str">
        <f t="shared" si="8"/>
        <v>&lt;0.01</v>
      </c>
    </row>
    <row r="41" spans="1:34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29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  <c r="X41" s="5" t="s">
        <v>108</v>
      </c>
      <c r="Y41" s="5">
        <v>0.1</v>
      </c>
      <c r="Z41" s="5">
        <f t="shared" si="9"/>
        <v>12</v>
      </c>
      <c r="AA41" s="5">
        <f t="shared" si="10"/>
        <v>0</v>
      </c>
      <c r="AB41" s="5">
        <f t="shared" si="11"/>
        <v>12</v>
      </c>
      <c r="AC41" s="5">
        <f t="shared" si="3"/>
        <v>1.2000000000000002</v>
      </c>
      <c r="AD41" s="5">
        <f t="shared" si="4"/>
        <v>0</v>
      </c>
      <c r="AE41" s="5">
        <f t="shared" si="5"/>
        <v>0.10000000000000002</v>
      </c>
      <c r="AF41" s="29" t="str">
        <f t="shared" si="6"/>
        <v>&lt;0.1</v>
      </c>
      <c r="AG41" s="10" t="str">
        <f t="shared" si="7"/>
        <v>&lt;0.1</v>
      </c>
      <c r="AH41" s="10" t="str">
        <f t="shared" si="8"/>
        <v>&lt;0.1</v>
      </c>
    </row>
    <row r="42" spans="1:34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29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  <c r="X42" s="5" t="s">
        <v>101</v>
      </c>
      <c r="Y42" s="5">
        <v>1E-3</v>
      </c>
      <c r="Z42" s="5">
        <f t="shared" si="9"/>
        <v>12</v>
      </c>
      <c r="AA42" s="5">
        <f t="shared" si="10"/>
        <v>0</v>
      </c>
      <c r="AB42" s="5">
        <f t="shared" si="11"/>
        <v>12</v>
      </c>
      <c r="AC42" s="5">
        <f t="shared" si="3"/>
        <v>1.2E-2</v>
      </c>
      <c r="AD42" s="5">
        <f t="shared" si="4"/>
        <v>0</v>
      </c>
      <c r="AE42" s="5">
        <f t="shared" si="5"/>
        <v>1E-3</v>
      </c>
      <c r="AF42" s="29" t="str">
        <f t="shared" si="6"/>
        <v>&lt;0.001</v>
      </c>
      <c r="AG42" s="10" t="str">
        <f t="shared" si="7"/>
        <v>&lt;0.001</v>
      </c>
      <c r="AH42" s="10" t="str">
        <f t="shared" si="8"/>
        <v>&lt;0.001</v>
      </c>
    </row>
    <row r="43" spans="1:34" x14ac:dyDescent="0.15">
      <c r="A43" s="9">
        <v>38</v>
      </c>
      <c r="B43" s="1" t="s">
        <v>36</v>
      </c>
      <c r="C43" s="9" t="s">
        <v>84</v>
      </c>
      <c r="D43" s="8">
        <v>5.7</v>
      </c>
      <c r="E43" s="10">
        <v>5.3</v>
      </c>
      <c r="F43" s="13">
        <v>5</v>
      </c>
      <c r="G43" s="10">
        <v>5.9</v>
      </c>
      <c r="H43" s="10">
        <v>5.6</v>
      </c>
      <c r="I43" s="10"/>
      <c r="J43" s="10"/>
      <c r="K43" s="10"/>
      <c r="L43" s="10"/>
      <c r="M43" s="11"/>
      <c r="N43" s="11"/>
      <c r="O43" s="11"/>
      <c r="P43" s="29"/>
      <c r="Q43" s="10"/>
      <c r="R43" s="10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  <c r="X43" s="5" t="s">
        <v>116</v>
      </c>
      <c r="Y43" s="5">
        <v>0.2</v>
      </c>
      <c r="Z43" s="5">
        <f t="shared" si="9"/>
        <v>12</v>
      </c>
      <c r="AA43" s="5">
        <f t="shared" si="10"/>
        <v>0</v>
      </c>
      <c r="AB43" s="5">
        <f t="shared" si="11"/>
        <v>7</v>
      </c>
      <c r="AC43" s="5">
        <f t="shared" si="3"/>
        <v>1.4000000000000001</v>
      </c>
      <c r="AD43" s="5">
        <f t="shared" si="4"/>
        <v>27.5</v>
      </c>
      <c r="AE43" s="5">
        <f t="shared" si="5"/>
        <v>2.4083333333333332</v>
      </c>
      <c r="AF43" s="29">
        <f t="shared" si="6"/>
        <v>5.9</v>
      </c>
      <c r="AG43" s="10" t="str">
        <f t="shared" si="7"/>
        <v>&lt;0.2</v>
      </c>
      <c r="AH43" s="10">
        <f t="shared" si="8"/>
        <v>2.4083333333333332</v>
      </c>
    </row>
    <row r="44" spans="1:34" x14ac:dyDescent="0.15">
      <c r="A44" s="9">
        <v>39</v>
      </c>
      <c r="B44" s="1" t="s">
        <v>37</v>
      </c>
      <c r="C44" s="9" t="s">
        <v>85</v>
      </c>
      <c r="D44" s="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29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  <c r="X44" s="5" t="s">
        <v>117</v>
      </c>
      <c r="Y44" s="5">
        <v>1</v>
      </c>
      <c r="Z44" s="5">
        <f t="shared" si="9"/>
        <v>12</v>
      </c>
      <c r="AA44" s="5">
        <f t="shared" si="10"/>
        <v>0</v>
      </c>
      <c r="AB44" s="5">
        <f t="shared" si="11"/>
        <v>12</v>
      </c>
      <c r="AC44" s="5">
        <f t="shared" si="3"/>
        <v>12</v>
      </c>
      <c r="AD44" s="5">
        <f t="shared" si="4"/>
        <v>0</v>
      </c>
      <c r="AE44" s="5">
        <f t="shared" si="5"/>
        <v>1</v>
      </c>
      <c r="AF44" s="29" t="str">
        <f t="shared" si="6"/>
        <v>&lt;1</v>
      </c>
      <c r="AG44" s="10" t="str">
        <f t="shared" si="7"/>
        <v>&lt;1</v>
      </c>
      <c r="AH44" s="10" t="str">
        <f t="shared" si="8"/>
        <v>&lt;1</v>
      </c>
    </row>
    <row r="45" spans="1:34" x14ac:dyDescent="0.15">
      <c r="A45" s="9">
        <v>40</v>
      </c>
      <c r="B45" s="1" t="s">
        <v>38</v>
      </c>
      <c r="C45" s="9" t="s">
        <v>86</v>
      </c>
      <c r="D45" s="8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29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  <c r="X45" s="5" t="s">
        <v>117</v>
      </c>
      <c r="Y45" s="5">
        <v>1</v>
      </c>
      <c r="Z45" s="5">
        <f t="shared" si="9"/>
        <v>12</v>
      </c>
      <c r="AA45" s="5">
        <f t="shared" si="10"/>
        <v>0</v>
      </c>
      <c r="AB45" s="5">
        <f t="shared" si="11"/>
        <v>12</v>
      </c>
      <c r="AC45" s="5">
        <f t="shared" si="3"/>
        <v>12</v>
      </c>
      <c r="AD45" s="5">
        <f t="shared" si="4"/>
        <v>0</v>
      </c>
      <c r="AE45" s="5">
        <f t="shared" si="5"/>
        <v>1</v>
      </c>
      <c r="AF45" s="29" t="str">
        <f t="shared" si="6"/>
        <v>&lt;1</v>
      </c>
      <c r="AG45" s="10" t="str">
        <f t="shared" si="7"/>
        <v>&lt;1</v>
      </c>
      <c r="AH45" s="10" t="str">
        <f t="shared" si="8"/>
        <v>&lt;1</v>
      </c>
    </row>
    <row r="46" spans="1:34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29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  <c r="X46" s="5" t="s">
        <v>118</v>
      </c>
      <c r="Y46" s="5">
        <v>0.02</v>
      </c>
      <c r="Z46" s="5">
        <f t="shared" si="9"/>
        <v>12</v>
      </c>
      <c r="AA46" s="5">
        <f t="shared" si="10"/>
        <v>0</v>
      </c>
      <c r="AB46" s="5">
        <f t="shared" si="11"/>
        <v>12</v>
      </c>
      <c r="AC46" s="5">
        <f t="shared" si="3"/>
        <v>0.24</v>
      </c>
      <c r="AD46" s="5">
        <f t="shared" si="4"/>
        <v>0</v>
      </c>
      <c r="AE46" s="5">
        <f t="shared" si="5"/>
        <v>0.02</v>
      </c>
      <c r="AF46" s="29" t="str">
        <f t="shared" si="6"/>
        <v>&lt;0.02</v>
      </c>
      <c r="AG46" s="10" t="str">
        <f t="shared" si="7"/>
        <v>&lt;0.02</v>
      </c>
      <c r="AH46" s="10" t="str">
        <f t="shared" si="8"/>
        <v>&lt;0.02</v>
      </c>
    </row>
    <row r="47" spans="1:34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29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  <c r="X47" s="5" t="s">
        <v>119</v>
      </c>
      <c r="Y47" s="5">
        <v>9.9999999999999995E-7</v>
      </c>
      <c r="Z47" s="5">
        <f t="shared" si="9"/>
        <v>12</v>
      </c>
      <c r="AA47" s="5">
        <f t="shared" si="10"/>
        <v>0</v>
      </c>
      <c r="AB47" s="5">
        <f t="shared" si="11"/>
        <v>12</v>
      </c>
      <c r="AC47" s="5">
        <f t="shared" si="3"/>
        <v>1.2E-5</v>
      </c>
      <c r="AD47" s="5">
        <f t="shared" si="4"/>
        <v>0</v>
      </c>
      <c r="AE47" s="5">
        <f t="shared" si="5"/>
        <v>9.9999999999999995E-7</v>
      </c>
      <c r="AF47" s="29" t="str">
        <f t="shared" si="6"/>
        <v>&lt;0.000001</v>
      </c>
      <c r="AG47" s="10" t="str">
        <f t="shared" si="7"/>
        <v>&lt;0.000001</v>
      </c>
      <c r="AH47" s="10" t="str">
        <f t="shared" si="8"/>
        <v>&lt;0.000001</v>
      </c>
    </row>
    <row r="48" spans="1:34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29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  <c r="X48" s="5" t="s">
        <v>119</v>
      </c>
      <c r="Y48" s="5">
        <v>9.9999999999999995E-7</v>
      </c>
      <c r="Z48" s="5">
        <f t="shared" si="9"/>
        <v>12</v>
      </c>
      <c r="AA48" s="5">
        <f t="shared" si="10"/>
        <v>0</v>
      </c>
      <c r="AB48" s="5">
        <f t="shared" si="11"/>
        <v>12</v>
      </c>
      <c r="AC48" s="5">
        <f t="shared" si="3"/>
        <v>1.2E-5</v>
      </c>
      <c r="AD48" s="5">
        <f t="shared" si="4"/>
        <v>0</v>
      </c>
      <c r="AE48" s="5">
        <f t="shared" si="5"/>
        <v>9.9999999999999995E-7</v>
      </c>
      <c r="AF48" s="29" t="str">
        <f t="shared" si="6"/>
        <v>&lt;0.000001</v>
      </c>
      <c r="AG48" s="10" t="str">
        <f t="shared" si="7"/>
        <v>&lt;0.000001</v>
      </c>
      <c r="AH48" s="10" t="str">
        <f t="shared" si="8"/>
        <v>&lt;0.000001</v>
      </c>
    </row>
    <row r="49" spans="1:34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29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  <c r="X49" s="5" t="s">
        <v>105</v>
      </c>
      <c r="Y49" s="5">
        <v>2E-3</v>
      </c>
      <c r="Z49" s="5">
        <f t="shared" si="9"/>
        <v>12</v>
      </c>
      <c r="AA49" s="5">
        <f t="shared" si="10"/>
        <v>0</v>
      </c>
      <c r="AB49" s="5">
        <f t="shared" si="11"/>
        <v>12</v>
      </c>
      <c r="AC49" s="5">
        <f t="shared" si="3"/>
        <v>2.4E-2</v>
      </c>
      <c r="AD49" s="5">
        <f t="shared" si="4"/>
        <v>0</v>
      </c>
      <c r="AE49" s="5">
        <f t="shared" si="5"/>
        <v>2E-3</v>
      </c>
      <c r="AF49" s="29" t="str">
        <f t="shared" si="6"/>
        <v>&lt;0.002</v>
      </c>
      <c r="AG49" s="10" t="str">
        <f t="shared" si="7"/>
        <v>&lt;0.002</v>
      </c>
      <c r="AH49" s="10" t="str">
        <f t="shared" si="8"/>
        <v>&lt;0.002</v>
      </c>
    </row>
    <row r="50" spans="1:34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29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  <c r="X50" s="5" t="s">
        <v>120</v>
      </c>
      <c r="Y50" s="5">
        <v>5.0000000000000001E-4</v>
      </c>
      <c r="Z50" s="5">
        <f t="shared" si="9"/>
        <v>12</v>
      </c>
      <c r="AA50" s="5">
        <f t="shared" si="10"/>
        <v>0</v>
      </c>
      <c r="AB50" s="5">
        <f t="shared" si="11"/>
        <v>12</v>
      </c>
      <c r="AC50" s="5">
        <f t="shared" si="3"/>
        <v>6.0000000000000001E-3</v>
      </c>
      <c r="AD50" s="5">
        <f t="shared" si="4"/>
        <v>0</v>
      </c>
      <c r="AE50" s="5">
        <f t="shared" si="5"/>
        <v>5.0000000000000001E-4</v>
      </c>
      <c r="AF50" s="29" t="str">
        <f t="shared" si="6"/>
        <v>&lt;0.0005</v>
      </c>
      <c r="AG50" s="10" t="str">
        <f t="shared" si="7"/>
        <v>&lt;0.0005</v>
      </c>
      <c r="AH50" s="10" t="str">
        <f t="shared" si="8"/>
        <v>&lt;0.0005</v>
      </c>
    </row>
    <row r="51" spans="1:34" x14ac:dyDescent="0.15">
      <c r="A51" s="9">
        <v>46</v>
      </c>
      <c r="B51" s="1" t="s">
        <v>44</v>
      </c>
      <c r="C51" s="9" t="s">
        <v>89</v>
      </c>
      <c r="D51" s="8">
        <v>0.5</v>
      </c>
      <c r="E51" s="10">
        <v>0.4</v>
      </c>
      <c r="F51" s="10">
        <v>0.4</v>
      </c>
      <c r="G51" s="10">
        <v>0.5</v>
      </c>
      <c r="H51" s="10">
        <v>0.6</v>
      </c>
      <c r="I51" s="10"/>
      <c r="J51" s="10"/>
      <c r="K51" s="10"/>
      <c r="L51" s="10"/>
      <c r="M51" s="10"/>
      <c r="N51" s="10"/>
      <c r="O51" s="11"/>
      <c r="P51" s="29"/>
      <c r="Q51" s="10"/>
      <c r="R51" s="10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  <c r="X51" s="5" t="s">
        <v>121</v>
      </c>
      <c r="Y51" s="5">
        <v>0.3</v>
      </c>
      <c r="Z51" s="5">
        <f t="shared" si="9"/>
        <v>12</v>
      </c>
      <c r="AA51" s="5">
        <f t="shared" si="10"/>
        <v>0</v>
      </c>
      <c r="AB51" s="5">
        <f t="shared" si="11"/>
        <v>7</v>
      </c>
      <c r="AC51" s="5">
        <f t="shared" si="3"/>
        <v>2.1</v>
      </c>
      <c r="AD51" s="5">
        <f t="shared" si="4"/>
        <v>2.4</v>
      </c>
      <c r="AE51" s="5">
        <f t="shared" si="5"/>
        <v>0.375</v>
      </c>
      <c r="AF51" s="29">
        <f t="shared" si="6"/>
        <v>0.6</v>
      </c>
      <c r="AG51" s="10" t="str">
        <f t="shared" si="7"/>
        <v>&lt;0.3</v>
      </c>
      <c r="AH51" s="10">
        <f t="shared" si="8"/>
        <v>0.375</v>
      </c>
    </row>
    <row r="52" spans="1:34" x14ac:dyDescent="0.15">
      <c r="A52" s="9">
        <v>47</v>
      </c>
      <c r="B52" s="1" t="s">
        <v>45</v>
      </c>
      <c r="C52" s="9" t="s">
        <v>54</v>
      </c>
      <c r="D52" s="10">
        <v>7.1</v>
      </c>
      <c r="E52" s="10">
        <v>7.3</v>
      </c>
      <c r="F52" s="10">
        <v>7.3</v>
      </c>
      <c r="G52" s="10">
        <v>7.3</v>
      </c>
      <c r="H52" s="10">
        <v>7.3</v>
      </c>
      <c r="I52" s="10"/>
      <c r="J52" s="10"/>
      <c r="K52" s="10"/>
      <c r="L52" s="10"/>
      <c r="M52" s="10"/>
      <c r="N52" s="11"/>
      <c r="O52" s="11"/>
      <c r="P52" s="29"/>
      <c r="Q52" s="10"/>
      <c r="R52" s="10"/>
      <c r="U52" s="5">
        <v>5.8</v>
      </c>
      <c r="V52" s="5">
        <v>8.6</v>
      </c>
      <c r="AF52" s="29" t="str">
        <f t="shared" si="6"/>
        <v/>
      </c>
      <c r="AG52" s="10" t="str">
        <f t="shared" si="7"/>
        <v/>
      </c>
      <c r="AH52" s="10" t="str">
        <f t="shared" si="8"/>
        <v/>
      </c>
    </row>
    <row r="53" spans="1:34" x14ac:dyDescent="0.15">
      <c r="A53" s="9">
        <v>48</v>
      </c>
      <c r="B53" s="1" t="s">
        <v>46</v>
      </c>
      <c r="C53" s="9" t="s">
        <v>55</v>
      </c>
      <c r="D53" s="10" t="s">
        <v>135</v>
      </c>
      <c r="E53" s="10" t="s">
        <v>135</v>
      </c>
      <c r="F53" s="10" t="s">
        <v>135</v>
      </c>
      <c r="G53" s="10" t="s">
        <v>135</v>
      </c>
      <c r="H53" s="10" t="s">
        <v>135</v>
      </c>
      <c r="I53" s="10"/>
      <c r="J53" s="10"/>
      <c r="K53" s="10"/>
      <c r="L53" s="10"/>
      <c r="M53" s="10"/>
      <c r="N53" s="10"/>
      <c r="O53" s="11"/>
      <c r="P53" s="29"/>
      <c r="Q53" s="10"/>
      <c r="R53" s="10"/>
      <c r="V53" s="5" t="s">
        <v>95</v>
      </c>
      <c r="AF53" s="29" t="str">
        <f t="shared" si="6"/>
        <v/>
      </c>
      <c r="AG53" s="10" t="str">
        <f t="shared" si="7"/>
        <v/>
      </c>
      <c r="AH53" s="10" t="str">
        <f t="shared" si="8"/>
        <v/>
      </c>
    </row>
    <row r="54" spans="1:34" x14ac:dyDescent="0.15">
      <c r="A54" s="9">
        <v>49</v>
      </c>
      <c r="B54" s="1" t="s">
        <v>47</v>
      </c>
      <c r="C54" s="9" t="s">
        <v>55</v>
      </c>
      <c r="D54" s="10" t="s">
        <v>135</v>
      </c>
      <c r="E54" s="10" t="s">
        <v>135</v>
      </c>
      <c r="F54" s="10" t="s">
        <v>135</v>
      </c>
      <c r="G54" s="10" t="s">
        <v>135</v>
      </c>
      <c r="H54" s="10" t="s">
        <v>135</v>
      </c>
      <c r="I54" s="10"/>
      <c r="J54" s="10"/>
      <c r="K54" s="10"/>
      <c r="L54" s="10"/>
      <c r="M54" s="10"/>
      <c r="N54" s="10"/>
      <c r="O54" s="11"/>
      <c r="P54" s="29"/>
      <c r="Q54" s="10"/>
      <c r="R54" s="10"/>
      <c r="V54" s="5" t="s">
        <v>95</v>
      </c>
      <c r="AF54" s="29" t="str">
        <f t="shared" si="6"/>
        <v/>
      </c>
      <c r="AG54" s="10" t="str">
        <f t="shared" si="7"/>
        <v/>
      </c>
      <c r="AH54" s="10" t="str">
        <f t="shared" si="8"/>
        <v/>
      </c>
    </row>
    <row r="55" spans="1:34" x14ac:dyDescent="0.15">
      <c r="A55" s="9">
        <v>50</v>
      </c>
      <c r="B55" s="1" t="s">
        <v>48</v>
      </c>
      <c r="C55" s="9" t="s">
        <v>56</v>
      </c>
      <c r="D55" s="10" t="s">
        <v>136</v>
      </c>
      <c r="E55" s="10" t="s">
        <v>136</v>
      </c>
      <c r="F55" s="10" t="s">
        <v>136</v>
      </c>
      <c r="G55" s="10" t="s">
        <v>136</v>
      </c>
      <c r="H55" s="10" t="s">
        <v>136</v>
      </c>
      <c r="I55" s="10"/>
      <c r="J55" s="10"/>
      <c r="K55" s="10"/>
      <c r="L55" s="10"/>
      <c r="M55" s="10"/>
      <c r="N55" s="10"/>
      <c r="O55" s="11"/>
      <c r="P55" s="29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  <c r="X55" s="5" t="s">
        <v>122</v>
      </c>
      <c r="Y55" s="5">
        <v>0.5</v>
      </c>
      <c r="Z55" s="5">
        <f t="shared" si="9"/>
        <v>12</v>
      </c>
      <c r="AA55" s="5">
        <f t="shared" si="10"/>
        <v>0</v>
      </c>
      <c r="AB55" s="5">
        <f t="shared" si="11"/>
        <v>12</v>
      </c>
      <c r="AC55" s="5">
        <f t="shared" si="3"/>
        <v>6</v>
      </c>
      <c r="AD55" s="5">
        <f t="shared" si="4"/>
        <v>0</v>
      </c>
      <c r="AE55" s="5">
        <f t="shared" si="5"/>
        <v>0.5</v>
      </c>
      <c r="AF55" s="29" t="str">
        <f t="shared" si="6"/>
        <v>&lt;0.5</v>
      </c>
      <c r="AG55" s="10" t="str">
        <f t="shared" si="7"/>
        <v>&lt;0.5</v>
      </c>
      <c r="AH55" s="10" t="str">
        <f t="shared" si="8"/>
        <v>&lt;0.5</v>
      </c>
    </row>
    <row r="56" spans="1:34" x14ac:dyDescent="0.15">
      <c r="A56" s="14">
        <v>51</v>
      </c>
      <c r="B56" s="2" t="s">
        <v>49</v>
      </c>
      <c r="C56" s="14" t="s">
        <v>57</v>
      </c>
      <c r="D56" s="15" t="s">
        <v>138</v>
      </c>
      <c r="E56" s="15" t="s">
        <v>138</v>
      </c>
      <c r="F56" s="15" t="s">
        <v>138</v>
      </c>
      <c r="G56" s="15" t="s">
        <v>138</v>
      </c>
      <c r="H56" s="15" t="s">
        <v>138</v>
      </c>
      <c r="I56" s="15"/>
      <c r="J56" s="15"/>
      <c r="K56" s="15"/>
      <c r="L56" s="15"/>
      <c r="M56" s="15"/>
      <c r="N56" s="15"/>
      <c r="O56" s="16"/>
      <c r="P56" s="17"/>
      <c r="Q56" s="15"/>
      <c r="R56" s="15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  <c r="X56" s="5" t="s">
        <v>108</v>
      </c>
      <c r="Y56" s="5">
        <v>0.1</v>
      </c>
      <c r="Z56" s="5">
        <f t="shared" si="9"/>
        <v>12</v>
      </c>
      <c r="AA56" s="5">
        <f t="shared" si="10"/>
        <v>0</v>
      </c>
      <c r="AB56" s="5">
        <f t="shared" si="11"/>
        <v>12</v>
      </c>
      <c r="AC56" s="5">
        <f t="shared" si="3"/>
        <v>1.2000000000000002</v>
      </c>
      <c r="AD56" s="5">
        <f t="shared" si="4"/>
        <v>0</v>
      </c>
      <c r="AE56" s="5">
        <f t="shared" si="5"/>
        <v>0.10000000000000002</v>
      </c>
      <c r="AF56" s="17" t="str">
        <f t="shared" si="6"/>
        <v>&lt;0.1</v>
      </c>
      <c r="AG56" s="15" t="str">
        <f t="shared" si="7"/>
        <v>&lt;0.1</v>
      </c>
      <c r="AH56" s="15" t="str">
        <f t="shared" si="8"/>
        <v>&lt;0.1</v>
      </c>
    </row>
    <row r="57" spans="1:34" x14ac:dyDescent="0.15">
      <c r="A57" s="5" t="s">
        <v>61</v>
      </c>
      <c r="B57" s="22" t="s">
        <v>62</v>
      </c>
      <c r="P57" s="39"/>
      <c r="AF57" s="39"/>
    </row>
    <row r="58" spans="1:34" x14ac:dyDescent="0.15">
      <c r="A58" s="18"/>
      <c r="B58" s="18" t="s">
        <v>59</v>
      </c>
      <c r="C58" s="18"/>
      <c r="D58" s="19">
        <v>17</v>
      </c>
      <c r="E58" s="19">
        <v>19</v>
      </c>
      <c r="F58" s="19">
        <v>27.2</v>
      </c>
      <c r="G58" s="19">
        <v>30.5</v>
      </c>
      <c r="H58" s="19">
        <v>25.6</v>
      </c>
      <c r="I58" s="19"/>
      <c r="J58" s="19"/>
      <c r="K58" s="19"/>
      <c r="L58" s="19"/>
      <c r="M58" s="19"/>
      <c r="N58" s="19"/>
      <c r="O58" s="19"/>
      <c r="P58" s="31"/>
      <c r="Q58" s="19"/>
      <c r="R58" s="19"/>
      <c r="AF58" s="31">
        <f>MAX(D58:O58)</f>
        <v>30.5</v>
      </c>
      <c r="AG58" s="19">
        <f>MIN(D58:O58)</f>
        <v>17</v>
      </c>
      <c r="AH58" s="19">
        <f>AVERAGE(D58:O58)</f>
        <v>23.860000000000003</v>
      </c>
    </row>
    <row r="59" spans="1:34" x14ac:dyDescent="0.15">
      <c r="A59" s="20"/>
      <c r="B59" s="20" t="s">
        <v>60</v>
      </c>
      <c r="C59" s="20"/>
      <c r="D59" s="13">
        <v>15</v>
      </c>
      <c r="E59" s="13">
        <v>18</v>
      </c>
      <c r="F59" s="13">
        <v>20</v>
      </c>
      <c r="G59" s="13">
        <v>24</v>
      </c>
      <c r="H59" s="13">
        <v>27</v>
      </c>
      <c r="I59" s="13"/>
      <c r="J59" s="13"/>
      <c r="K59" s="13"/>
      <c r="L59" s="13"/>
      <c r="M59" s="13"/>
      <c r="N59" s="13"/>
      <c r="O59" s="13"/>
      <c r="P59" s="32"/>
      <c r="Q59" s="13"/>
      <c r="R59" s="13"/>
      <c r="AF59" s="32">
        <f>MAX(D59:O59)</f>
        <v>27</v>
      </c>
      <c r="AG59" s="13">
        <f>MIN(D59:O59)</f>
        <v>15</v>
      </c>
      <c r="AH59" s="13">
        <f>AVERAGE(D59:O59)</f>
        <v>20.8</v>
      </c>
    </row>
    <row r="60" spans="1:34" x14ac:dyDescent="0.15">
      <c r="A60" s="21"/>
      <c r="B60" s="21" t="s">
        <v>90</v>
      </c>
      <c r="C60" s="21"/>
      <c r="D60" s="28">
        <v>0.14000000000000001</v>
      </c>
      <c r="E60" s="28">
        <v>0.22</v>
      </c>
      <c r="F60" s="28">
        <v>0.12</v>
      </c>
      <c r="G60" s="28">
        <v>0.14000000000000001</v>
      </c>
      <c r="H60" s="28">
        <v>0.14000000000000001</v>
      </c>
      <c r="I60" s="28"/>
      <c r="J60" s="28"/>
      <c r="K60" s="28"/>
      <c r="L60" s="28"/>
      <c r="M60" s="28"/>
      <c r="N60" s="28"/>
      <c r="O60" s="28"/>
      <c r="P60" s="40"/>
      <c r="Q60" s="38"/>
      <c r="R60" s="38"/>
      <c r="AF60" s="40">
        <f>MAX(D60:O60)</f>
        <v>0.22</v>
      </c>
      <c r="AG60" s="38">
        <f>MIN(D60:O60)</f>
        <v>0.12</v>
      </c>
      <c r="AH60" s="38">
        <f>AVERAGE(D60:O60)</f>
        <v>0.152</v>
      </c>
    </row>
  </sheetData>
  <mergeCells count="3">
    <mergeCell ref="A1:R1"/>
    <mergeCell ref="AF2:AH3"/>
    <mergeCell ref="A4:C4"/>
  </mergeCells>
  <phoneticPr fontId="10"/>
  <conditionalFormatting sqref="D6:O7">
    <cfRule type="cellIs" dxfId="1043" priority="69" operator="equal">
      <formula>$W$6</formula>
    </cfRule>
  </conditionalFormatting>
  <conditionalFormatting sqref="D7:O7">
    <cfRule type="cellIs" dxfId="1042" priority="260" stopIfTrue="1" operator="equal">
      <formula>$V$7</formula>
    </cfRule>
  </conditionalFormatting>
  <conditionalFormatting sqref="D8:O8">
    <cfRule type="cellIs" dxfId="1041" priority="67" stopIfTrue="1" operator="greaterThan">
      <formula>$S$8</formula>
    </cfRule>
    <cfRule type="cellIs" dxfId="1040" priority="66" stopIfTrue="1" operator="greaterThan">
      <formula>$T$8</formula>
    </cfRule>
    <cfRule type="cellIs" dxfId="1039" priority="65" stopIfTrue="1" operator="greaterThan">
      <formula>$U$8</formula>
    </cfRule>
    <cfRule type="cellIs" dxfId="1038" priority="64" stopIfTrue="1" operator="greaterThan">
      <formula>$V$8</formula>
    </cfRule>
  </conditionalFormatting>
  <conditionalFormatting sqref="D8:O56">
    <cfRule type="cellIs" dxfId="1037" priority="63" stopIfTrue="1" operator="equal">
      <formula>$W$6</formula>
    </cfRule>
  </conditionalFormatting>
  <conditionalFormatting sqref="D6:R6 AF6:AH6">
    <cfRule type="cellIs" dxfId="1036" priority="264" stopIfTrue="1" operator="greaterThan">
      <formula>$S$6</formula>
    </cfRule>
    <cfRule type="cellIs" dxfId="1035" priority="263" stopIfTrue="1" operator="greaterThan">
      <formula>$T$6</formula>
    </cfRule>
    <cfRule type="cellIs" dxfId="1034" priority="262" stopIfTrue="1" operator="greaterThan">
      <formula>$U$6</formula>
    </cfRule>
    <cfRule type="cellIs" dxfId="1033" priority="261" stopIfTrue="1" operator="greaterThan">
      <formula>$V$6</formula>
    </cfRule>
  </conditionalFormatting>
  <conditionalFormatting sqref="D9:R9 AF9:AH9">
    <cfRule type="cellIs" dxfId="1032" priority="253" stopIfTrue="1" operator="greaterThan">
      <formula>$U$9</formula>
    </cfRule>
    <cfRule type="cellIs" dxfId="1031" priority="255" stopIfTrue="1" operator="greaterThan">
      <formula>$S$9</formula>
    </cfRule>
    <cfRule type="cellIs" dxfId="1030" priority="254" stopIfTrue="1" operator="greaterThan">
      <formula>$T$9</formula>
    </cfRule>
  </conditionalFormatting>
  <conditionalFormatting sqref="D10:R10 AF10:AH10">
    <cfRule type="cellIs" dxfId="1029" priority="251" stopIfTrue="1" operator="greaterThan">
      <formula>$S$10</formula>
    </cfRule>
    <cfRule type="cellIs" dxfId="1028" priority="250" stopIfTrue="1" operator="greaterThan">
      <formula>$T$10</formula>
    </cfRule>
    <cfRule type="cellIs" dxfId="1027" priority="249" stopIfTrue="1" operator="greaterThan">
      <formula>$U$10</formula>
    </cfRule>
  </conditionalFormatting>
  <conditionalFormatting sqref="D11:R11 AF11:AH11">
    <cfRule type="cellIs" dxfId="1026" priority="247" stopIfTrue="1" operator="greaterThan">
      <formula>$S$11</formula>
    </cfRule>
    <cfRule type="cellIs" dxfId="1025" priority="246" stopIfTrue="1" operator="greaterThan">
      <formula>$T$11</formula>
    </cfRule>
    <cfRule type="cellIs" dxfId="1024" priority="245" stopIfTrue="1" operator="greaterThan">
      <formula>$U$11</formula>
    </cfRule>
  </conditionalFormatting>
  <conditionalFormatting sqref="D12:R12 AF12:AH12">
    <cfRule type="cellIs" dxfId="1023" priority="241" stopIfTrue="1" operator="greaterThan">
      <formula>$U$12</formula>
    </cfRule>
    <cfRule type="cellIs" dxfId="1022" priority="242" stopIfTrue="1" operator="greaterThan">
      <formula>$T$12</formula>
    </cfRule>
    <cfRule type="cellIs" dxfId="1021" priority="243" stopIfTrue="1" operator="greaterThan">
      <formula>$S$12</formula>
    </cfRule>
  </conditionalFormatting>
  <conditionalFormatting sqref="D13:R13 AF13:AH13">
    <cfRule type="cellIs" dxfId="1020" priority="238" stopIfTrue="1" operator="greaterThan">
      <formula>$T$13</formula>
    </cfRule>
    <cfRule type="cellIs" dxfId="1019" priority="239" stopIfTrue="1" operator="greaterThan">
      <formula>$S$13</formula>
    </cfRule>
    <cfRule type="cellIs" dxfId="1018" priority="237" stopIfTrue="1" operator="greaterThan">
      <formula>$U$13</formula>
    </cfRule>
  </conditionalFormatting>
  <conditionalFormatting sqref="D14:R14 AF14:AH14">
    <cfRule type="cellIs" dxfId="1017" priority="233" stopIfTrue="1" operator="greaterThan">
      <formula>$U$14</formula>
    </cfRule>
    <cfRule type="cellIs" dxfId="1016" priority="234" stopIfTrue="1" operator="greaterThan">
      <formula>$T$14</formula>
    </cfRule>
    <cfRule type="cellIs" dxfId="1015" priority="235" stopIfTrue="1" operator="greaterThan">
      <formula>$S$14</formula>
    </cfRule>
  </conditionalFormatting>
  <conditionalFormatting sqref="D15:R15 AF15:AH15">
    <cfRule type="cellIs" dxfId="1014" priority="231" stopIfTrue="1" operator="greaterThan">
      <formula>$S$15</formula>
    </cfRule>
    <cfRule type="cellIs" dxfId="1013" priority="229" stopIfTrue="1" operator="greaterThan">
      <formula>$U$15</formula>
    </cfRule>
    <cfRule type="cellIs" dxfId="1012" priority="230" stopIfTrue="1" operator="greaterThan">
      <formula>$T$15</formula>
    </cfRule>
  </conditionalFormatting>
  <conditionalFormatting sqref="D16:R16 AF16:AH16">
    <cfRule type="cellIs" dxfId="1011" priority="54" operator="equal">
      <formula>$X$16</formula>
    </cfRule>
    <cfRule type="cellIs" dxfId="1010" priority="225" stopIfTrue="1" operator="greaterThan">
      <formula>$U$16</formula>
    </cfRule>
    <cfRule type="cellIs" dxfId="1009" priority="226" stopIfTrue="1" operator="greaterThan">
      <formula>$T$16</formula>
    </cfRule>
    <cfRule type="cellIs" dxfId="1008" priority="227" stopIfTrue="1" operator="greaterThan">
      <formula>$S$16</formula>
    </cfRule>
  </conditionalFormatting>
  <conditionalFormatting sqref="D17:R17 AF17:AH17">
    <cfRule type="cellIs" dxfId="1007" priority="223" stopIfTrue="1" operator="greaterThan">
      <formula>$S$17</formula>
    </cfRule>
    <cfRule type="cellIs" dxfId="1006" priority="53" operator="equal">
      <formula>$X$17</formula>
    </cfRule>
    <cfRule type="cellIs" dxfId="1005" priority="222" stopIfTrue="1" operator="greaterThan">
      <formula>$T$17</formula>
    </cfRule>
    <cfRule type="cellIs" dxfId="1004" priority="221" stopIfTrue="1" operator="greaterThan">
      <formula>$U$17</formula>
    </cfRule>
  </conditionalFormatting>
  <conditionalFormatting sqref="D18:R18 AF18:AH18">
    <cfRule type="cellIs" dxfId="1003" priority="217" stopIfTrue="1" operator="greaterThan">
      <formula>$U$18</formula>
    </cfRule>
    <cfRule type="cellIs" dxfId="1002" priority="218" stopIfTrue="1" operator="greaterThan">
      <formula>$T$18</formula>
    </cfRule>
    <cfRule type="cellIs" dxfId="1001" priority="219" stopIfTrue="1" operator="greaterThan">
      <formula>$S$18</formula>
    </cfRule>
    <cfRule type="cellIs" dxfId="1000" priority="52" operator="equal">
      <formula>$X$18</formula>
    </cfRule>
  </conditionalFormatting>
  <conditionalFormatting sqref="D19:R19 AF19:AH19">
    <cfRule type="cellIs" dxfId="999" priority="214" stopIfTrue="1" operator="greaterThan">
      <formula>$T$19</formula>
    </cfRule>
    <cfRule type="cellIs" dxfId="998" priority="215" stopIfTrue="1" operator="greaterThan">
      <formula>$S$19</formula>
    </cfRule>
    <cfRule type="cellIs" dxfId="997" priority="51" operator="equal">
      <formula>$X$19</formula>
    </cfRule>
    <cfRule type="cellIs" dxfId="996" priority="213" stopIfTrue="1" operator="greaterThan">
      <formula>$U$19</formula>
    </cfRule>
  </conditionalFormatting>
  <conditionalFormatting sqref="D20:R20 AF20:AH20">
    <cfRule type="cellIs" dxfId="995" priority="209" stopIfTrue="1" operator="greaterThan">
      <formula>$U$20</formula>
    </cfRule>
    <cfRule type="cellIs" dxfId="994" priority="50" operator="equal">
      <formula>$X$20</formula>
    </cfRule>
    <cfRule type="cellIs" dxfId="993" priority="211" stopIfTrue="1" operator="greaterThan">
      <formula>$S$20</formula>
    </cfRule>
    <cfRule type="cellIs" dxfId="992" priority="210" stopIfTrue="1" operator="greaterThan">
      <formula>$T$20</formula>
    </cfRule>
  </conditionalFormatting>
  <conditionalFormatting sqref="D21:R21 AF21:AH21">
    <cfRule type="cellIs" dxfId="991" priority="205" stopIfTrue="1" operator="greaterThan">
      <formula>$U$21</formula>
    </cfRule>
    <cfRule type="cellIs" dxfId="990" priority="206" stopIfTrue="1" operator="greaterThan">
      <formula>$T$21</formula>
    </cfRule>
    <cfRule type="cellIs" dxfId="989" priority="207" stopIfTrue="1" operator="greaterThan">
      <formula>$S$21</formula>
    </cfRule>
    <cfRule type="cellIs" dxfId="988" priority="49" operator="equal">
      <formula>$X$21</formula>
    </cfRule>
  </conditionalFormatting>
  <conditionalFormatting sqref="D22:R22 AF22:AH22">
    <cfRule type="cellIs" dxfId="987" priority="201" stopIfTrue="1" operator="greaterThan">
      <formula>$U$22</formula>
    </cfRule>
    <cfRule type="cellIs" dxfId="986" priority="202" stopIfTrue="1" operator="greaterThan">
      <formula>$T$22</formula>
    </cfRule>
    <cfRule type="cellIs" dxfId="985" priority="203" stopIfTrue="1" operator="greaterThan">
      <formula>$S$22</formula>
    </cfRule>
    <cfRule type="cellIs" dxfId="984" priority="48" operator="equal">
      <formula>$X$22</formula>
    </cfRule>
  </conditionalFormatting>
  <conditionalFormatting sqref="D23:R23 AF23:AH23">
    <cfRule type="cellIs" dxfId="983" priority="197" stopIfTrue="1" operator="greaterThan">
      <formula>$U$23</formula>
    </cfRule>
    <cfRule type="cellIs" dxfId="982" priority="199" stopIfTrue="1" operator="greaterThan">
      <formula>$S$23</formula>
    </cfRule>
    <cfRule type="cellIs" dxfId="981" priority="198" stopIfTrue="1" operator="greaterThan">
      <formula>$T$23</formula>
    </cfRule>
    <cfRule type="cellIs" dxfId="980" priority="47" operator="equal">
      <formula>$X$23</formula>
    </cfRule>
  </conditionalFormatting>
  <conditionalFormatting sqref="D24:R24 AF24:AH24">
    <cfRule type="cellIs" dxfId="979" priority="193" stopIfTrue="1" operator="greaterThan">
      <formula>$U$24</formula>
    </cfRule>
    <cfRule type="cellIs" dxfId="978" priority="194" stopIfTrue="1" operator="greaterThan">
      <formula>$T$24</formula>
    </cfRule>
    <cfRule type="cellIs" dxfId="977" priority="195" stopIfTrue="1" operator="greaterThan">
      <formula>$S$24</formula>
    </cfRule>
    <cfRule type="cellIs" dxfId="976" priority="46" operator="equal">
      <formula>$X$24</formula>
    </cfRule>
  </conditionalFormatting>
  <conditionalFormatting sqref="D25:R25 AF25:AH25">
    <cfRule type="cellIs" dxfId="975" priority="190" stopIfTrue="1" operator="greaterThan">
      <formula>$T$25</formula>
    </cfRule>
    <cfRule type="cellIs" dxfId="974" priority="191" stopIfTrue="1" operator="greaterThan">
      <formula>$S$25</formula>
    </cfRule>
    <cfRule type="cellIs" dxfId="973" priority="189" stopIfTrue="1" operator="greaterThan">
      <formula>$U$25</formula>
    </cfRule>
    <cfRule type="cellIs" dxfId="972" priority="45" operator="equal">
      <formula>$X$25</formula>
    </cfRule>
  </conditionalFormatting>
  <conditionalFormatting sqref="D26:R26 AF26:AH26">
    <cfRule type="cellIs" dxfId="971" priority="44" operator="equal">
      <formula>$X$26</formula>
    </cfRule>
    <cfRule type="cellIs" dxfId="970" priority="185" stopIfTrue="1" operator="greaterThan">
      <formula>$U$26</formula>
    </cfRule>
    <cfRule type="cellIs" dxfId="969" priority="186" stopIfTrue="1" operator="greaterThan">
      <formula>$T$26</formula>
    </cfRule>
    <cfRule type="cellIs" dxfId="968" priority="187" stopIfTrue="1" operator="greaterThan">
      <formula>$S$26</formula>
    </cfRule>
  </conditionalFormatting>
  <conditionalFormatting sqref="D27:R27 AF27:AH27">
    <cfRule type="cellIs" dxfId="967" priority="181" stopIfTrue="1" operator="greaterThan">
      <formula>$U$27</formula>
    </cfRule>
    <cfRule type="cellIs" dxfId="966" priority="182" stopIfTrue="1" operator="greaterThan">
      <formula>$T$27</formula>
    </cfRule>
    <cfRule type="cellIs" dxfId="965" priority="183" stopIfTrue="1" operator="greaterThan">
      <formula>$S$27</formula>
    </cfRule>
    <cfRule type="cellIs" dxfId="964" priority="43" operator="equal">
      <formula>$X$27</formula>
    </cfRule>
  </conditionalFormatting>
  <conditionalFormatting sqref="D28:R28 AF28:AH28">
    <cfRule type="cellIs" dxfId="963" priority="177" stopIfTrue="1" operator="greaterThan">
      <formula>$U$28</formula>
    </cfRule>
    <cfRule type="cellIs" dxfId="962" priority="179" stopIfTrue="1" operator="greaterThan">
      <formula>$S$28</formula>
    </cfRule>
    <cfRule type="cellIs" dxfId="961" priority="42" operator="equal">
      <formula>$X$28</formula>
    </cfRule>
    <cfRule type="cellIs" dxfId="960" priority="178" stopIfTrue="1" operator="greaterThan">
      <formula>$T$28</formula>
    </cfRule>
  </conditionalFormatting>
  <conditionalFormatting sqref="D29:R29 AF29:AH29">
    <cfRule type="cellIs" dxfId="959" priority="174" stopIfTrue="1" operator="greaterThan">
      <formula>$T$29</formula>
    </cfRule>
    <cfRule type="cellIs" dxfId="958" priority="173" stopIfTrue="1" operator="greaterThan">
      <formula>$U$29</formula>
    </cfRule>
    <cfRule type="cellIs" dxfId="957" priority="175" stopIfTrue="1" operator="greaterThan">
      <formula>$S$29</formula>
    </cfRule>
    <cfRule type="cellIs" dxfId="956" priority="41" operator="equal">
      <formula>$X$29</formula>
    </cfRule>
  </conditionalFormatting>
  <conditionalFormatting sqref="D30:R30 AF30:AH30">
    <cfRule type="cellIs" dxfId="955" priority="40" operator="equal">
      <formula>$X$30</formula>
    </cfRule>
    <cfRule type="cellIs" dxfId="954" priority="169" stopIfTrue="1" operator="greaterThan">
      <formula>$U$30</formula>
    </cfRule>
    <cfRule type="cellIs" dxfId="953" priority="170" stopIfTrue="1" operator="greaterThan">
      <formula>$T$30</formula>
    </cfRule>
    <cfRule type="cellIs" dxfId="952" priority="171" stopIfTrue="1" operator="greaterThan">
      <formula>$S$30</formula>
    </cfRule>
  </conditionalFormatting>
  <conditionalFormatting sqref="D31:R31 AF31:AH31">
    <cfRule type="cellIs" dxfId="951" priority="39" operator="equal">
      <formula>$X$31</formula>
    </cfRule>
    <cfRule type="cellIs" dxfId="950" priority="167" stopIfTrue="1" operator="greaterThan">
      <formula>$S$31</formula>
    </cfRule>
    <cfRule type="cellIs" dxfId="949" priority="166" stopIfTrue="1" operator="greaterThan">
      <formula>$T$31</formula>
    </cfRule>
    <cfRule type="cellIs" dxfId="948" priority="165" stopIfTrue="1" operator="greaterThan">
      <formula>$U$31</formula>
    </cfRule>
  </conditionalFormatting>
  <conditionalFormatting sqref="D32:R32 AF32:AH32">
    <cfRule type="cellIs" dxfId="947" priority="38" operator="equal">
      <formula>$X$32</formula>
    </cfRule>
    <cfRule type="cellIs" dxfId="946" priority="162" stopIfTrue="1" operator="greaterThan">
      <formula>$T$32</formula>
    </cfRule>
    <cfRule type="cellIs" dxfId="945" priority="161" stopIfTrue="1" operator="greaterThan">
      <formula>$U$32</formula>
    </cfRule>
    <cfRule type="cellIs" dxfId="944" priority="163" stopIfTrue="1" operator="greaterThan">
      <formula>$S$32</formula>
    </cfRule>
  </conditionalFormatting>
  <conditionalFormatting sqref="D33:R33 AF33:AH33">
    <cfRule type="cellIs" dxfId="943" priority="37" operator="equal">
      <formula>$X$33</formula>
    </cfRule>
    <cfRule type="cellIs" dxfId="942" priority="157" stopIfTrue="1" operator="greaterThan">
      <formula>$U$33</formula>
    </cfRule>
    <cfRule type="cellIs" dxfId="941" priority="159" stopIfTrue="1" operator="greaterThan">
      <formula>$S$33</formula>
    </cfRule>
    <cfRule type="cellIs" dxfId="940" priority="158" stopIfTrue="1" operator="greaterThan">
      <formula>$T$33</formula>
    </cfRule>
  </conditionalFormatting>
  <conditionalFormatting sqref="D34:R34 AF34:AH34">
    <cfRule type="cellIs" dxfId="939" priority="36" operator="equal">
      <formula>$X$34</formula>
    </cfRule>
    <cfRule type="cellIs" dxfId="938" priority="155" stopIfTrue="1" operator="greaterThan">
      <formula>$S$34</formula>
    </cfRule>
    <cfRule type="cellIs" dxfId="937" priority="154" stopIfTrue="1" operator="greaterThan">
      <formula>$T$34</formula>
    </cfRule>
    <cfRule type="cellIs" dxfId="936" priority="153" stopIfTrue="1" operator="greaterThan">
      <formula>$U$34</formula>
    </cfRule>
  </conditionalFormatting>
  <conditionalFormatting sqref="D35:R35 AF35:AH35">
    <cfRule type="cellIs" dxfId="935" priority="35" operator="equal">
      <formula>$X$35</formula>
    </cfRule>
    <cfRule type="cellIs" dxfId="934" priority="151" stopIfTrue="1" operator="greaterThan">
      <formula>$S$35</formula>
    </cfRule>
    <cfRule type="cellIs" dxfId="933" priority="150" stopIfTrue="1" operator="greaterThan">
      <formula>$T$35</formula>
    </cfRule>
    <cfRule type="cellIs" dxfId="932" priority="149" stopIfTrue="1" operator="greaterThan">
      <formula>$U$35</formula>
    </cfRule>
  </conditionalFormatting>
  <conditionalFormatting sqref="D36:R36 AF36:AH36">
    <cfRule type="cellIs" dxfId="931" priority="34" operator="equal">
      <formula>$X$36</formula>
    </cfRule>
    <cfRule type="cellIs" dxfId="930" priority="145" stopIfTrue="1" operator="greaterThan">
      <formula>$U$36</formula>
    </cfRule>
    <cfRule type="cellIs" dxfId="929" priority="146" stopIfTrue="1" operator="greaterThan">
      <formula>$T$36</formula>
    </cfRule>
    <cfRule type="cellIs" dxfId="928" priority="147" stopIfTrue="1" operator="greaterThan">
      <formula>$S$36</formula>
    </cfRule>
  </conditionalFormatting>
  <conditionalFormatting sqref="D37:R37 AF37:AH37">
    <cfRule type="cellIs" dxfId="927" priority="143" stopIfTrue="1" operator="greaterThan">
      <formula>$S$37</formula>
    </cfRule>
    <cfRule type="cellIs" dxfId="926" priority="33" operator="equal">
      <formula>$X$37</formula>
    </cfRule>
    <cfRule type="cellIs" dxfId="925" priority="141" stopIfTrue="1" operator="greaterThan">
      <formula>$U$37</formula>
    </cfRule>
    <cfRule type="cellIs" dxfId="924" priority="142" stopIfTrue="1" operator="greaterThan">
      <formula>$T$37</formula>
    </cfRule>
  </conditionalFormatting>
  <conditionalFormatting sqref="D38:R38 AF38:AH38">
    <cfRule type="cellIs" dxfId="923" priority="138" stopIfTrue="1" operator="greaterThan">
      <formula>$T$38</formula>
    </cfRule>
    <cfRule type="cellIs" dxfId="922" priority="139" stopIfTrue="1" operator="greaterThan">
      <formula>$S$38</formula>
    </cfRule>
    <cfRule type="cellIs" dxfId="921" priority="137" stopIfTrue="1" operator="greaterThan">
      <formula>$U$38</formula>
    </cfRule>
    <cfRule type="cellIs" dxfId="920" priority="32" operator="equal">
      <formula>$X$38</formula>
    </cfRule>
  </conditionalFormatting>
  <conditionalFormatting sqref="D39:R39 AF39:AH39">
    <cfRule type="cellIs" dxfId="919" priority="133" stopIfTrue="1" operator="greaterThan">
      <formula>$U$39</formula>
    </cfRule>
    <cfRule type="cellIs" dxfId="918" priority="134" stopIfTrue="1" operator="greaterThan">
      <formula>$T$39</formula>
    </cfRule>
    <cfRule type="cellIs" dxfId="917" priority="31" operator="equal">
      <formula>$X$39</formula>
    </cfRule>
    <cfRule type="cellIs" dxfId="916" priority="135" stopIfTrue="1" operator="greaterThan">
      <formula>$S$39</formula>
    </cfRule>
  </conditionalFormatting>
  <conditionalFormatting sqref="D40:R40 AF40:AH40">
    <cfRule type="cellIs" dxfId="915" priority="129" stopIfTrue="1" operator="greaterThan">
      <formula>$U$40</formula>
    </cfRule>
    <cfRule type="cellIs" dxfId="914" priority="30" operator="equal">
      <formula>$X$40</formula>
    </cfRule>
    <cfRule type="cellIs" dxfId="913" priority="130" stopIfTrue="1" operator="greaterThan">
      <formula>$T$40</formula>
    </cfRule>
    <cfRule type="cellIs" dxfId="912" priority="131" stopIfTrue="1" operator="greaterThan">
      <formula>$S$40</formula>
    </cfRule>
  </conditionalFormatting>
  <conditionalFormatting sqref="D41:R41 AF41:AH41">
    <cfRule type="cellIs" dxfId="911" priority="29" operator="equal">
      <formula>$X$41</formula>
    </cfRule>
    <cfRule type="cellIs" dxfId="910" priority="125" stopIfTrue="1" operator="greaterThan">
      <formula>$U$41</formula>
    </cfRule>
    <cfRule type="cellIs" dxfId="909" priority="126" stopIfTrue="1" operator="greaterThan">
      <formula>$T$41</formula>
    </cfRule>
    <cfRule type="cellIs" dxfId="908" priority="127" stopIfTrue="1" operator="greaterThan">
      <formula>$S$41</formula>
    </cfRule>
  </conditionalFormatting>
  <conditionalFormatting sqref="D42:R42 AF42:AH42">
    <cfRule type="cellIs" dxfId="907" priority="123" stopIfTrue="1" operator="greaterThan">
      <formula>$S$42</formula>
    </cfRule>
    <cfRule type="cellIs" dxfId="906" priority="121" stopIfTrue="1" operator="greaterThan">
      <formula>$U$42</formula>
    </cfRule>
    <cfRule type="cellIs" dxfId="905" priority="122" stopIfTrue="1" operator="greaterThan">
      <formula>$T$42</formula>
    </cfRule>
    <cfRule type="cellIs" dxfId="904" priority="28" operator="equal">
      <formula>$X$42</formula>
    </cfRule>
  </conditionalFormatting>
  <conditionalFormatting sqref="D43:R43 AF43:AH43">
    <cfRule type="cellIs" dxfId="903" priority="118" stopIfTrue="1" operator="greaterThan">
      <formula>$T$43</formula>
    </cfRule>
    <cfRule type="cellIs" dxfId="902" priority="117" stopIfTrue="1" operator="greaterThan">
      <formula>$U$43</formula>
    </cfRule>
    <cfRule type="cellIs" dxfId="901" priority="27" operator="equal">
      <formula>$X$43</formula>
    </cfRule>
    <cfRule type="cellIs" dxfId="900" priority="119" stopIfTrue="1" operator="greaterThan">
      <formula>$S$43</formula>
    </cfRule>
  </conditionalFormatting>
  <conditionalFormatting sqref="D44:R44 AF44:AH44">
    <cfRule type="cellIs" dxfId="899" priority="115" stopIfTrue="1" operator="greaterThan">
      <formula>$S$44</formula>
    </cfRule>
    <cfRule type="cellIs" dxfId="898" priority="113" stopIfTrue="1" operator="greaterThan">
      <formula>$U$44</formula>
    </cfRule>
    <cfRule type="cellIs" dxfId="897" priority="114" stopIfTrue="1" operator="greaterThan">
      <formula>$T$44</formula>
    </cfRule>
    <cfRule type="cellIs" dxfId="896" priority="26" operator="equal">
      <formula>$X$44</formula>
    </cfRule>
  </conditionalFormatting>
  <conditionalFormatting sqref="D45:R45 AF45:AH45">
    <cfRule type="cellIs" dxfId="895" priority="25" operator="equal">
      <formula>$X$45</formula>
    </cfRule>
    <cfRule type="cellIs" dxfId="894" priority="109" stopIfTrue="1" operator="greaterThan">
      <formula>$U$45</formula>
    </cfRule>
    <cfRule type="cellIs" dxfId="893" priority="110" stopIfTrue="1" operator="greaterThan">
      <formula>$T$45</formula>
    </cfRule>
    <cfRule type="cellIs" dxfId="892" priority="111" stopIfTrue="1" operator="greaterThan">
      <formula>$S$45</formula>
    </cfRule>
  </conditionalFormatting>
  <conditionalFormatting sqref="D46:R46 AF46:AH46">
    <cfRule type="cellIs" dxfId="891" priority="106" stopIfTrue="1" operator="greaterThan">
      <formula>$T$46</formula>
    </cfRule>
    <cfRule type="cellIs" dxfId="890" priority="24" operator="equal">
      <formula>$X$46</formula>
    </cfRule>
    <cfRule type="cellIs" dxfId="889" priority="107" stopIfTrue="1" operator="greaterThan">
      <formula>$S$46</formula>
    </cfRule>
    <cfRule type="cellIs" dxfId="888" priority="105" stopIfTrue="1" operator="greaterThan">
      <formula>$U$46</formula>
    </cfRule>
  </conditionalFormatting>
  <conditionalFormatting sqref="D47:R47 AF47:AH47">
    <cfRule type="cellIs" dxfId="887" priority="103" stopIfTrue="1" operator="greaterThan">
      <formula>$S$47</formula>
    </cfRule>
    <cfRule type="cellIs" dxfId="886" priority="102" stopIfTrue="1" operator="greaterThan">
      <formula>$T$47</formula>
    </cfRule>
    <cfRule type="cellIs" dxfId="885" priority="101" stopIfTrue="1" operator="greaterThan">
      <formula>$U$47</formula>
    </cfRule>
    <cfRule type="cellIs" dxfId="884" priority="23" operator="equal">
      <formula>$X$47</formula>
    </cfRule>
  </conditionalFormatting>
  <conditionalFormatting sqref="D48:R48 AF48:AH48">
    <cfRule type="cellIs" dxfId="883" priority="22" operator="equal">
      <formula>$X$48</formula>
    </cfRule>
    <cfRule type="cellIs" dxfId="882" priority="99" stopIfTrue="1" operator="greaterThan">
      <formula>$S$48</formula>
    </cfRule>
    <cfRule type="cellIs" dxfId="881" priority="97" stopIfTrue="1" operator="greaterThan">
      <formula>$U$48</formula>
    </cfRule>
    <cfRule type="cellIs" dxfId="880" priority="98" stopIfTrue="1" operator="greaterThan">
      <formula>$T$48</formula>
    </cfRule>
  </conditionalFormatting>
  <conditionalFormatting sqref="D49:R49 AF49:AH49">
    <cfRule type="cellIs" dxfId="879" priority="93" stopIfTrue="1" operator="greaterThan">
      <formula>$U$49</formula>
    </cfRule>
    <cfRule type="cellIs" dxfId="878" priority="95" stopIfTrue="1" operator="greaterThan">
      <formula>$S$49</formula>
    </cfRule>
    <cfRule type="cellIs" dxfId="877" priority="21" operator="equal">
      <formula>$X$49</formula>
    </cfRule>
    <cfRule type="cellIs" dxfId="876" priority="94" stopIfTrue="1" operator="greaterThan">
      <formula>$T$49</formula>
    </cfRule>
  </conditionalFormatting>
  <conditionalFormatting sqref="D50:R50 AF50:AH50">
    <cfRule type="cellIs" dxfId="875" priority="90" stopIfTrue="1" operator="greaterThan">
      <formula>$T$50</formula>
    </cfRule>
    <cfRule type="cellIs" dxfId="874" priority="89" stopIfTrue="1" operator="greaterThan">
      <formula>$U$50</formula>
    </cfRule>
    <cfRule type="cellIs" dxfId="873" priority="20" operator="equal">
      <formula>$X$50</formula>
    </cfRule>
    <cfRule type="cellIs" dxfId="872" priority="91" stopIfTrue="1" operator="greaterThan">
      <formula>$S$50</formula>
    </cfRule>
  </conditionalFormatting>
  <conditionalFormatting sqref="D51:R51 AF51:AH51">
    <cfRule type="cellIs" dxfId="871" priority="86" stopIfTrue="1" operator="greaterThan">
      <formula>$T$51</formula>
    </cfRule>
    <cfRule type="cellIs" dxfId="870" priority="87" stopIfTrue="1" operator="greaterThan">
      <formula>$S$51</formula>
    </cfRule>
    <cfRule type="cellIs" dxfId="869" priority="19" operator="equal">
      <formula>$X$51</formula>
    </cfRule>
    <cfRule type="cellIs" dxfId="868" priority="85" stopIfTrue="1" operator="greaterThan">
      <formula>$U$51</formula>
    </cfRule>
  </conditionalFormatting>
  <conditionalFormatting sqref="D52:R52 AF52:AH52">
    <cfRule type="cellIs" dxfId="867" priority="75" stopIfTrue="1" operator="notBetween">
      <formula>$U$52</formula>
      <formula>$V$52</formula>
    </cfRule>
  </conditionalFormatting>
  <conditionalFormatting sqref="D53:R53 AF53:AH53">
    <cfRule type="cellIs" dxfId="866" priority="74" stopIfTrue="1" operator="notEqual">
      <formula>$V$53</formula>
    </cfRule>
  </conditionalFormatting>
  <conditionalFormatting sqref="D54:R54 AF54:AH54">
    <cfRule type="cellIs" dxfId="865" priority="73" stopIfTrue="1" operator="notEqual">
      <formula>$V$54</formula>
    </cfRule>
  </conditionalFormatting>
  <conditionalFormatting sqref="D55:R55 AF55:AH55">
    <cfRule type="cellIs" dxfId="864" priority="82" stopIfTrue="1" operator="greaterThan">
      <formula>$T$55</formula>
    </cfRule>
    <cfRule type="cellIs" dxfId="863" priority="81" stopIfTrue="1" operator="greaterThan">
      <formula>$U$55</formula>
    </cfRule>
    <cfRule type="cellIs" dxfId="862" priority="83" stopIfTrue="1" operator="greaterThan">
      <formula>$S$55</formula>
    </cfRule>
    <cfRule type="cellIs" dxfId="861" priority="18" operator="equal">
      <formula>$X$55</formula>
    </cfRule>
  </conditionalFormatting>
  <conditionalFormatting sqref="D56:R56 AF56:AH56">
    <cfRule type="cellIs" dxfId="860" priority="79" stopIfTrue="1" operator="greaterThan">
      <formula>$S$56</formula>
    </cfRule>
    <cfRule type="cellIs" dxfId="859" priority="78" stopIfTrue="1" operator="greaterThan">
      <formula>$T$56</formula>
    </cfRule>
    <cfRule type="cellIs" dxfId="858" priority="77" stopIfTrue="1" operator="greaterThan">
      <formula>$U$56</formula>
    </cfRule>
    <cfRule type="cellIs" dxfId="857" priority="17" operator="equal">
      <formula>$X$56</formula>
    </cfRule>
  </conditionalFormatting>
  <conditionalFormatting sqref="P6">
    <cfRule type="cellIs" dxfId="856" priority="3" stopIfTrue="1" operator="greaterThan">
      <formula>$U$6</formula>
    </cfRule>
    <cfRule type="cellIs" dxfId="855" priority="4" stopIfTrue="1" operator="greaterThan">
      <formula>$T$6</formula>
    </cfRule>
    <cfRule type="cellIs" dxfId="854" priority="5" stopIfTrue="1" operator="greaterThan">
      <formula>$S$6</formula>
    </cfRule>
    <cfRule type="cellIs" dxfId="853" priority="2" stopIfTrue="1" operator="greaterThan">
      <formula>$V$6</formula>
    </cfRule>
  </conditionalFormatting>
  <conditionalFormatting sqref="P7:R7">
    <cfRule type="cellIs" dxfId="852" priority="1" stopIfTrue="1" operator="equal">
      <formula>$V$7</formula>
    </cfRule>
  </conditionalFormatting>
  <conditionalFormatting sqref="P8:R56">
    <cfRule type="cellIs" dxfId="851" priority="7" stopIfTrue="1" operator="equal">
      <formula>$W$6</formula>
    </cfRule>
    <cfRule type="cellIs" dxfId="850" priority="8" stopIfTrue="1" operator="greaterThan">
      <formula>$V$8</formula>
    </cfRule>
    <cfRule type="cellIs" dxfId="849" priority="10" stopIfTrue="1" operator="greaterThan">
      <formula>$T$8</formula>
    </cfRule>
    <cfRule type="cellIs" dxfId="848" priority="11" stopIfTrue="1" operator="greaterThan">
      <formula>$S$8</formula>
    </cfRule>
    <cfRule type="cellIs" dxfId="847" priority="9" stopIfTrue="1" operator="greaterThan">
      <formula>$U$8</formula>
    </cfRule>
    <cfRule type="cellIs" dxfId="846" priority="6" stopIfTrue="1" operator="equal">
      <formula>$X$8</formula>
    </cfRule>
  </conditionalFormatting>
  <conditionalFormatting sqref="AF6">
    <cfRule type="cellIs" dxfId="845" priority="16" stopIfTrue="1" operator="greaterThan">
      <formula>$S$6</formula>
    </cfRule>
    <cfRule type="cellIs" dxfId="844" priority="15" stopIfTrue="1" operator="greaterThan">
      <formula>$T$6</formula>
    </cfRule>
    <cfRule type="cellIs" dxfId="843" priority="14" stopIfTrue="1" operator="greaterThan">
      <formula>$U$6</formula>
    </cfRule>
    <cfRule type="cellIs" dxfId="842" priority="13" stopIfTrue="1" operator="greaterThan">
      <formula>$V$6</formula>
    </cfRule>
  </conditionalFormatting>
  <conditionalFormatting sqref="AF7:AH7">
    <cfRule type="cellIs" dxfId="841" priority="12" stopIfTrue="1" operator="equal">
      <formula>$V$7</formula>
    </cfRule>
  </conditionalFormatting>
  <conditionalFormatting sqref="AF8:AH56 D8:O8">
    <cfRule type="cellIs" dxfId="840" priority="55" stopIfTrue="1" operator="equal">
      <formula>$X$8</formula>
    </cfRule>
  </conditionalFormatting>
  <conditionalFormatting sqref="AF8:AH56">
    <cfRule type="cellIs" dxfId="839" priority="68" stopIfTrue="1" operator="equal">
      <formula>$W$6</formula>
    </cfRule>
    <cfRule type="cellIs" dxfId="838" priority="256" stopIfTrue="1" operator="greaterThan">
      <formula>$V$8</formula>
    </cfRule>
    <cfRule type="cellIs" dxfId="837" priority="257" stopIfTrue="1" operator="greaterThan">
      <formula>$U$8</formula>
    </cfRule>
    <cfRule type="cellIs" dxfId="836" priority="258" stopIfTrue="1" operator="greaterThan">
      <formula>$T$8</formula>
    </cfRule>
    <cfRule type="cellIs" dxfId="835" priority="259" stopIfTrue="1" operator="greaterThan">
      <formula>$S$8</formula>
    </cfRule>
  </conditionalFormatting>
  <conditionalFormatting sqref="AF9:AH9 D9:R9">
    <cfRule type="cellIs" dxfId="834" priority="62" operator="equal">
      <formula>$X$9</formula>
    </cfRule>
    <cfRule type="cellIs" dxfId="833" priority="252" stopIfTrue="1" operator="greaterThan">
      <formula>$V$9</formula>
    </cfRule>
  </conditionalFormatting>
  <conditionalFormatting sqref="AF10:AH10 D10:R10">
    <cfRule type="cellIs" dxfId="832" priority="61" stopIfTrue="1" operator="equal">
      <formula>$X$10</formula>
    </cfRule>
    <cfRule type="cellIs" dxfId="831" priority="248" stopIfTrue="1" operator="greaterThan">
      <formula>$V$10</formula>
    </cfRule>
  </conditionalFormatting>
  <conditionalFormatting sqref="AF11:AH11 D11:R11">
    <cfRule type="cellIs" dxfId="830" priority="60" stopIfTrue="1" operator="equal">
      <formula>$X$11</formula>
    </cfRule>
    <cfRule type="cellIs" dxfId="829" priority="244" stopIfTrue="1" operator="greaterThan">
      <formula>$V$11</formula>
    </cfRule>
  </conditionalFormatting>
  <conditionalFormatting sqref="AF12:AH12 D12:R12">
    <cfRule type="cellIs" dxfId="828" priority="240" stopIfTrue="1" operator="greaterThan">
      <formula>$V$12</formula>
    </cfRule>
    <cfRule type="cellIs" dxfId="827" priority="59" stopIfTrue="1" operator="equal">
      <formula>$X$12</formula>
    </cfRule>
  </conditionalFormatting>
  <conditionalFormatting sqref="AF13:AH13 D13:R13">
    <cfRule type="cellIs" dxfId="826" priority="236" stopIfTrue="1" operator="greaterThan">
      <formula>$V$13</formula>
    </cfRule>
    <cfRule type="cellIs" dxfId="825" priority="58" operator="equal">
      <formula>$X$13</formula>
    </cfRule>
  </conditionalFormatting>
  <conditionalFormatting sqref="AF14:AH14 D14:R14">
    <cfRule type="cellIs" dxfId="824" priority="57" operator="equal">
      <formula>$X$14</formula>
    </cfRule>
    <cfRule type="cellIs" dxfId="823" priority="232" stopIfTrue="1" operator="greaterThan">
      <formula>$V$14</formula>
    </cfRule>
  </conditionalFormatting>
  <conditionalFormatting sqref="AF15:AH15 D15:R15">
    <cfRule type="cellIs" dxfId="822" priority="56" operator="equal">
      <formula>$X$15</formula>
    </cfRule>
    <cfRule type="cellIs" dxfId="821" priority="228" stopIfTrue="1" operator="greaterThan">
      <formula>$V$15</formula>
    </cfRule>
  </conditionalFormatting>
  <conditionalFormatting sqref="AF16:AH16 D16:R16">
    <cfRule type="cellIs" dxfId="820" priority="224" stopIfTrue="1" operator="greaterThan">
      <formula>$V$16</formula>
    </cfRule>
  </conditionalFormatting>
  <conditionalFormatting sqref="AF17:AH17 D17:R17">
    <cfRule type="cellIs" dxfId="819" priority="220" stopIfTrue="1" operator="greaterThan">
      <formula>$V$17</formula>
    </cfRule>
  </conditionalFormatting>
  <conditionalFormatting sqref="AF18:AH18 D18:R18">
    <cfRule type="cellIs" dxfId="818" priority="216" stopIfTrue="1" operator="greaterThan">
      <formula>$V$18</formula>
    </cfRule>
  </conditionalFormatting>
  <conditionalFormatting sqref="AF19:AH19 D19:R19">
    <cfRule type="cellIs" dxfId="817" priority="212" stopIfTrue="1" operator="greaterThan">
      <formula>$V$19</formula>
    </cfRule>
  </conditionalFormatting>
  <conditionalFormatting sqref="AF20:AH20 D20:R20">
    <cfRule type="cellIs" dxfId="816" priority="208" stopIfTrue="1" operator="greaterThan">
      <formula>$V$20</formula>
    </cfRule>
  </conditionalFormatting>
  <conditionalFormatting sqref="AF21:AH21 D21:R21">
    <cfRule type="cellIs" dxfId="815" priority="204" stopIfTrue="1" operator="greaterThan">
      <formula>$V$21</formula>
    </cfRule>
  </conditionalFormatting>
  <conditionalFormatting sqref="AF22:AH22 D22:R22">
    <cfRule type="cellIs" dxfId="814" priority="200" stopIfTrue="1" operator="greaterThan">
      <formula>$V$22</formula>
    </cfRule>
  </conditionalFormatting>
  <conditionalFormatting sqref="AF23:AH23 D23:R23">
    <cfRule type="cellIs" dxfId="813" priority="196" stopIfTrue="1" operator="greaterThan">
      <formula>$V$23</formula>
    </cfRule>
  </conditionalFormatting>
  <conditionalFormatting sqref="AF24:AH24 D24:R24">
    <cfRule type="cellIs" dxfId="812" priority="192" stopIfTrue="1" operator="greaterThan">
      <formula>$V$24</formula>
    </cfRule>
  </conditionalFormatting>
  <conditionalFormatting sqref="AF25:AH25 D25:R25">
    <cfRule type="cellIs" dxfId="811" priority="188" stopIfTrue="1" operator="greaterThan">
      <formula>$V$25</formula>
    </cfRule>
  </conditionalFormatting>
  <conditionalFormatting sqref="AF26:AH26 D26:R26">
    <cfRule type="cellIs" dxfId="810" priority="184" stopIfTrue="1" operator="greaterThan">
      <formula>$V$26</formula>
    </cfRule>
  </conditionalFormatting>
  <conditionalFormatting sqref="AF27:AH27 D27:R27">
    <cfRule type="cellIs" dxfId="809" priority="180" stopIfTrue="1" operator="greaterThan">
      <formula>$V$27</formula>
    </cfRule>
  </conditionalFormatting>
  <conditionalFormatting sqref="AF28:AH28 D28:R28">
    <cfRule type="cellIs" dxfId="808" priority="176" stopIfTrue="1" operator="greaterThan">
      <formula>$V$28</formula>
    </cfRule>
  </conditionalFormatting>
  <conditionalFormatting sqref="AF29:AH29 D29:R29">
    <cfRule type="cellIs" dxfId="807" priority="172" stopIfTrue="1" operator="greaterThan">
      <formula>$V$29</formula>
    </cfRule>
  </conditionalFormatting>
  <conditionalFormatting sqref="AF30:AH30 D30:R30">
    <cfRule type="cellIs" dxfId="806" priority="168" stopIfTrue="1" operator="greaterThan">
      <formula>$V$30</formula>
    </cfRule>
  </conditionalFormatting>
  <conditionalFormatting sqref="AF31:AH31 D31:R31">
    <cfRule type="cellIs" dxfId="805" priority="164" stopIfTrue="1" operator="greaterThan">
      <formula>$V$31</formula>
    </cfRule>
  </conditionalFormatting>
  <conditionalFormatting sqref="AF32:AH32 D32:R32">
    <cfRule type="cellIs" dxfId="804" priority="160" stopIfTrue="1" operator="greaterThan">
      <formula>$V$32</formula>
    </cfRule>
  </conditionalFormatting>
  <conditionalFormatting sqref="AF33:AH33 D33:R33">
    <cfRule type="cellIs" dxfId="803" priority="156" stopIfTrue="1" operator="greaterThan">
      <formula>$V$33</formula>
    </cfRule>
  </conditionalFormatting>
  <conditionalFormatting sqref="AF34:AH34 D34:R34">
    <cfRule type="cellIs" dxfId="802" priority="152" stopIfTrue="1" operator="greaterThan">
      <formula>$V$34</formula>
    </cfRule>
  </conditionalFormatting>
  <conditionalFormatting sqref="AF35:AH35 D35:R35">
    <cfRule type="cellIs" dxfId="801" priority="148" stopIfTrue="1" operator="greaterThan">
      <formula>$V$35</formula>
    </cfRule>
  </conditionalFormatting>
  <conditionalFormatting sqref="AF36:AH36 D36:R36">
    <cfRule type="cellIs" dxfId="800" priority="144" stopIfTrue="1" operator="greaterThan">
      <formula>$V$36</formula>
    </cfRule>
  </conditionalFormatting>
  <conditionalFormatting sqref="AF37:AH37 D37:R37">
    <cfRule type="cellIs" dxfId="799" priority="140" stopIfTrue="1" operator="greaterThan">
      <formula>$V$37</formula>
    </cfRule>
  </conditionalFormatting>
  <conditionalFormatting sqref="AF38:AH38 D38:R38">
    <cfRule type="cellIs" dxfId="798" priority="136" stopIfTrue="1" operator="greaterThan">
      <formula>$V$38</formula>
    </cfRule>
  </conditionalFormatting>
  <conditionalFormatting sqref="AF39:AH39 D39:R39">
    <cfRule type="cellIs" dxfId="797" priority="132" stopIfTrue="1" operator="greaterThan">
      <formula>$V$39</formula>
    </cfRule>
  </conditionalFormatting>
  <conditionalFormatting sqref="AF40:AH40 D40:R40">
    <cfRule type="cellIs" dxfId="796" priority="128" stopIfTrue="1" operator="greaterThan">
      <formula>$V$40</formula>
    </cfRule>
  </conditionalFormatting>
  <conditionalFormatting sqref="AF41:AH41 D41:R41">
    <cfRule type="cellIs" dxfId="795" priority="124" stopIfTrue="1" operator="greaterThan">
      <formula>$V$41</formula>
    </cfRule>
  </conditionalFormatting>
  <conditionalFormatting sqref="AF42:AH42 D42:R42">
    <cfRule type="cellIs" dxfId="794" priority="120" stopIfTrue="1" operator="greaterThan">
      <formula>$V$42</formula>
    </cfRule>
  </conditionalFormatting>
  <conditionalFormatting sqref="AF43:AH43 D43:R43">
    <cfRule type="cellIs" dxfId="793" priority="116" stopIfTrue="1" operator="greaterThan">
      <formula>$V$43</formula>
    </cfRule>
  </conditionalFormatting>
  <conditionalFormatting sqref="AF44:AH44 D44:R44">
    <cfRule type="cellIs" dxfId="792" priority="112" stopIfTrue="1" operator="greaterThan">
      <formula>$V$44</formula>
    </cfRule>
  </conditionalFormatting>
  <conditionalFormatting sqref="AF45:AH45 D45:R45">
    <cfRule type="cellIs" dxfId="791" priority="108" stopIfTrue="1" operator="greaterThan">
      <formula>$V$45</formula>
    </cfRule>
  </conditionalFormatting>
  <conditionalFormatting sqref="AF46:AH46 D46:R46">
    <cfRule type="cellIs" dxfId="790" priority="104" stopIfTrue="1" operator="greaterThan">
      <formula>$V$46</formula>
    </cfRule>
  </conditionalFormatting>
  <conditionalFormatting sqref="AF47:AH47 D47:R47">
    <cfRule type="cellIs" dxfId="789" priority="100" stopIfTrue="1" operator="greaterThan">
      <formula>$V$47</formula>
    </cfRule>
  </conditionalFormatting>
  <conditionalFormatting sqref="AF48:AH48 D48:R48">
    <cfRule type="cellIs" dxfId="788" priority="96" stopIfTrue="1" operator="greaterThan">
      <formula>$V$48</formula>
    </cfRule>
  </conditionalFormatting>
  <conditionalFormatting sqref="AF49:AH49 D49:R49">
    <cfRule type="cellIs" dxfId="787" priority="92" stopIfTrue="1" operator="greaterThan">
      <formula>$V$49</formula>
    </cfRule>
  </conditionalFormatting>
  <conditionalFormatting sqref="AF50:AH50 D50:R50">
    <cfRule type="cellIs" dxfId="786" priority="88" stopIfTrue="1" operator="greaterThan">
      <formula>$V$50</formula>
    </cfRule>
  </conditionalFormatting>
  <conditionalFormatting sqref="AF51:AH51 D51:R51">
    <cfRule type="cellIs" dxfId="785" priority="84" stopIfTrue="1" operator="greaterThan">
      <formula>$V$51</formula>
    </cfRule>
  </conditionalFormatting>
  <conditionalFormatting sqref="AF52:AH52 D52:R52">
    <cfRule type="cellIs" priority="72" stopIfTrue="1" operator="equal">
      <formula>$T$52</formula>
    </cfRule>
  </conditionalFormatting>
  <conditionalFormatting sqref="AF53:AH53 D53:R53">
    <cfRule type="cellIs" priority="71" stopIfTrue="1" operator="equal">
      <formula>$U$53</formula>
    </cfRule>
  </conditionalFormatting>
  <conditionalFormatting sqref="AF54:AH54 D54:R54">
    <cfRule type="cellIs" priority="70" stopIfTrue="1" operator="equal">
      <formula>$U$54</formula>
    </cfRule>
  </conditionalFormatting>
  <conditionalFormatting sqref="AF55:AH55 D55:R55">
    <cfRule type="cellIs" dxfId="784" priority="80" stopIfTrue="1" operator="greaterThan">
      <formula>$V$55</formula>
    </cfRule>
  </conditionalFormatting>
  <conditionalFormatting sqref="AF56:AH56 D56:R56">
    <cfRule type="cellIs" dxfId="783" priority="76" stopIfTrue="1" operator="greaterThan">
      <formula>$V$56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611D-F6F0-4D55-8581-E0AAD7B9FC9B}">
  <dimension ref="A1:AH60"/>
  <sheetViews>
    <sheetView topLeftCell="A29" zoomScale="85" zoomScaleNormal="85" workbookViewId="0">
      <selection activeCell="H58" sqref="H58:H60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24" width="11.625" style="5" hidden="1" customWidth="1"/>
    <col min="25" max="26" width="0" style="5" hidden="1" customWidth="1"/>
    <col min="27" max="27" width="11.625" style="5" hidden="1" customWidth="1"/>
    <col min="28" max="30" width="18.375" style="5" hidden="1" customWidth="1"/>
    <col min="31" max="34" width="0" style="5" hidden="1" customWidth="1"/>
    <col min="35" max="16384" width="9" style="5"/>
  </cols>
  <sheetData>
    <row r="1" spans="1:34" ht="21" x14ac:dyDescent="0.15">
      <c r="A1" s="42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34" x14ac:dyDescent="0.15">
      <c r="D2" s="23" t="s">
        <v>64</v>
      </c>
      <c r="E2" s="5" t="s">
        <v>141</v>
      </c>
      <c r="AF2" s="44" t="s">
        <v>130</v>
      </c>
      <c r="AG2" s="44"/>
      <c r="AH2" s="44"/>
    </row>
    <row r="3" spans="1:34" x14ac:dyDescent="0.15">
      <c r="AF3" s="44"/>
      <c r="AG3" s="44"/>
      <c r="AH3" s="44"/>
    </row>
    <row r="4" spans="1:34" ht="14.25" thickBot="1" x14ac:dyDescent="0.2">
      <c r="A4" s="43" t="s">
        <v>58</v>
      </c>
      <c r="B4" s="43"/>
      <c r="C4" s="43"/>
      <c r="D4" s="30">
        <v>45761</v>
      </c>
      <c r="E4" s="30">
        <v>45789</v>
      </c>
      <c r="F4" s="30">
        <v>45817</v>
      </c>
      <c r="G4" s="30">
        <v>45852</v>
      </c>
      <c r="H4" s="30">
        <v>45881</v>
      </c>
      <c r="I4" s="30"/>
      <c r="J4" s="30"/>
      <c r="K4" s="30"/>
      <c r="L4" s="30"/>
      <c r="M4" s="30"/>
      <c r="N4" s="30"/>
      <c r="O4" s="30"/>
      <c r="P4" s="24" t="s">
        <v>92</v>
      </c>
      <c r="Q4" s="25" t="s">
        <v>93</v>
      </c>
      <c r="R4" s="25" t="s">
        <v>94</v>
      </c>
      <c r="S4" s="33">
        <v>0.1</v>
      </c>
      <c r="T4" s="33">
        <v>0.2</v>
      </c>
      <c r="U4" s="33">
        <v>0.5</v>
      </c>
      <c r="V4" s="33">
        <v>1</v>
      </c>
      <c r="X4" s="5" t="s">
        <v>99</v>
      </c>
      <c r="Y4" s="5" t="s">
        <v>123</v>
      </c>
      <c r="Z4" s="5" t="s">
        <v>124</v>
      </c>
      <c r="AA4" s="5" t="s">
        <v>125</v>
      </c>
      <c r="AB4" s="5" t="s">
        <v>126</v>
      </c>
      <c r="AC4" s="5" t="s">
        <v>127</v>
      </c>
      <c r="AD4" s="5" t="s">
        <v>128</v>
      </c>
      <c r="AE4" s="5" t="s">
        <v>129</v>
      </c>
      <c r="AF4" s="24" t="s">
        <v>92</v>
      </c>
      <c r="AG4" s="25" t="s">
        <v>93</v>
      </c>
      <c r="AH4" s="25" t="s">
        <v>94</v>
      </c>
    </row>
    <row r="5" spans="1:34" ht="14.25" thickTop="1" x14ac:dyDescent="0.15">
      <c r="A5" s="6" t="s">
        <v>50</v>
      </c>
      <c r="B5" s="6" t="s">
        <v>51</v>
      </c>
      <c r="C5" s="6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  <c r="AF5" s="27"/>
      <c r="AG5" s="26"/>
      <c r="AH5" s="26"/>
    </row>
    <row r="6" spans="1:34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36"/>
      <c r="P6" s="37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  <c r="W6" s="5" t="s">
        <v>98</v>
      </c>
      <c r="X6" s="5">
        <v>0</v>
      </c>
      <c r="Y6" s="5">
        <v>0</v>
      </c>
      <c r="Z6" s="5">
        <f>12-AA6</f>
        <v>12</v>
      </c>
      <c r="AA6" s="5">
        <f>COUNTIF(D6:O6,"-")</f>
        <v>0</v>
      </c>
      <c r="AB6" s="5">
        <f>COUNTIF(D6:O6,"0")</f>
        <v>5</v>
      </c>
      <c r="AC6" s="5">
        <f>AA6*Y6</f>
        <v>0</v>
      </c>
      <c r="AD6" s="5">
        <f>SUM(D6:O6)</f>
        <v>0</v>
      </c>
      <c r="AE6" s="5">
        <f>(AC6+AD6)/Z6</f>
        <v>0</v>
      </c>
      <c r="AF6" s="37">
        <f>MAX(D6:O6)</f>
        <v>0</v>
      </c>
      <c r="AG6" s="8">
        <f>MIN(D6:O6)</f>
        <v>0</v>
      </c>
      <c r="AH6" s="8">
        <f>IF(Z6=AB6,Y6,AE6)</f>
        <v>0</v>
      </c>
    </row>
    <row r="7" spans="1:34" x14ac:dyDescent="0.15">
      <c r="A7" s="9">
        <v>2</v>
      </c>
      <c r="B7" s="1" t="s">
        <v>1</v>
      </c>
      <c r="C7" s="9" t="s">
        <v>53</v>
      </c>
      <c r="D7" s="10" t="s">
        <v>133</v>
      </c>
      <c r="E7" s="10" t="s">
        <v>133</v>
      </c>
      <c r="F7" s="10" t="s">
        <v>133</v>
      </c>
      <c r="G7" s="10" t="s">
        <v>133</v>
      </c>
      <c r="H7" s="10" t="s">
        <v>133</v>
      </c>
      <c r="I7" s="10" t="s">
        <v>96</v>
      </c>
      <c r="J7" s="10" t="s">
        <v>96</v>
      </c>
      <c r="K7" s="10" t="s">
        <v>96</v>
      </c>
      <c r="L7" s="10" t="s">
        <v>96</v>
      </c>
      <c r="M7" s="10" t="s">
        <v>96</v>
      </c>
      <c r="N7" s="10" t="s">
        <v>96</v>
      </c>
      <c r="O7" s="10" t="s">
        <v>96</v>
      </c>
      <c r="P7" s="29"/>
      <c r="Q7" s="10"/>
      <c r="R7" s="10"/>
      <c r="U7" s="5" t="s">
        <v>96</v>
      </c>
      <c r="V7" s="5" t="s">
        <v>97</v>
      </c>
      <c r="X7" s="5" t="s">
        <v>100</v>
      </c>
      <c r="AF7" s="29"/>
      <c r="AG7" s="10"/>
      <c r="AH7" s="10"/>
    </row>
    <row r="8" spans="1:34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29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X8" s="5" t="s">
        <v>103</v>
      </c>
      <c r="Y8" s="5">
        <v>2.9999999999999997E-4</v>
      </c>
      <c r="Z8" s="5">
        <f>12-AA8</f>
        <v>12</v>
      </c>
      <c r="AA8" s="5">
        <f>COUNTIF(D8:O8,"-")</f>
        <v>0</v>
      </c>
      <c r="AB8" s="5">
        <f>Z8-COUNT(D8:O8)</f>
        <v>12</v>
      </c>
      <c r="AC8" s="5">
        <f t="shared" ref="AC8:AC56" si="3">AB8*Y8</f>
        <v>3.5999999999999999E-3</v>
      </c>
      <c r="AD8" s="5">
        <f t="shared" ref="AD8:AD56" si="4">SUM(D8:O8)</f>
        <v>0</v>
      </c>
      <c r="AE8" s="5">
        <f t="shared" ref="AE8:AE56" si="5">(AC8+AD8)/Z8</f>
        <v>2.9999999999999997E-4</v>
      </c>
      <c r="AF8" s="29" t="str">
        <f t="shared" ref="AF8:AF56" si="6">IF(Z8=0,"",IF(Z8=AB8,"&lt;"&amp;Y8,MAX(D8:O8)))</f>
        <v>&lt;0.0003</v>
      </c>
      <c r="AG8" s="10" t="str">
        <f t="shared" ref="AG8:AG56" si="7">IF(Z8=0,"",IF(AB8&gt;=1,"&lt;"&amp;Y8,MIN(D8:O8)))</f>
        <v>&lt;0.0003</v>
      </c>
      <c r="AH8" s="10" t="str">
        <f t="shared" ref="AH8:AH56" si="8">IF(Z8=0,"",IF(Z8=AB8,"&lt;"&amp;Y8,AE8))</f>
        <v>&lt;0.0003</v>
      </c>
    </row>
    <row r="9" spans="1:34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29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  <c r="X9" s="5" t="s">
        <v>104</v>
      </c>
      <c r="Y9" s="5">
        <v>5.0000000000000002E-5</v>
      </c>
      <c r="Z9" s="5">
        <f t="shared" ref="Z9:Z56" si="9">12-AA9</f>
        <v>12</v>
      </c>
      <c r="AA9" s="5">
        <f t="shared" ref="AA9:AA56" si="10">COUNTIF(D9:O9,"-")</f>
        <v>0</v>
      </c>
      <c r="AB9" s="5">
        <f t="shared" ref="AB9:AB56" si="11">Z9-COUNT(D9:O9)</f>
        <v>12</v>
      </c>
      <c r="AC9" s="5">
        <f t="shared" si="3"/>
        <v>6.0000000000000006E-4</v>
      </c>
      <c r="AD9" s="5">
        <f t="shared" si="4"/>
        <v>0</v>
      </c>
      <c r="AE9" s="5">
        <f t="shared" si="5"/>
        <v>5.0000000000000002E-5</v>
      </c>
      <c r="AF9" s="29" t="str">
        <f t="shared" si="6"/>
        <v>&lt;0.00005</v>
      </c>
      <c r="AG9" s="10" t="str">
        <f t="shared" si="7"/>
        <v>&lt;0.00005</v>
      </c>
      <c r="AH9" s="10" t="str">
        <f t="shared" si="8"/>
        <v>&lt;0.00005</v>
      </c>
    </row>
    <row r="10" spans="1:34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29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  <c r="X10" s="5" t="s">
        <v>101</v>
      </c>
      <c r="Y10" s="5">
        <v>1E-3</v>
      </c>
      <c r="Z10" s="5">
        <f t="shared" si="9"/>
        <v>12</v>
      </c>
      <c r="AA10" s="5">
        <f t="shared" si="10"/>
        <v>0</v>
      </c>
      <c r="AB10" s="5">
        <f t="shared" si="11"/>
        <v>12</v>
      </c>
      <c r="AC10" s="5">
        <f t="shared" si="3"/>
        <v>1.2E-2</v>
      </c>
      <c r="AD10" s="5">
        <f t="shared" si="4"/>
        <v>0</v>
      </c>
      <c r="AE10" s="5">
        <f t="shared" si="5"/>
        <v>1E-3</v>
      </c>
      <c r="AF10" s="29" t="str">
        <f t="shared" si="6"/>
        <v>&lt;0.001</v>
      </c>
      <c r="AG10" s="10" t="str">
        <f t="shared" si="7"/>
        <v>&lt;0.001</v>
      </c>
      <c r="AH10" s="10" t="str">
        <f t="shared" si="8"/>
        <v>&lt;0.001</v>
      </c>
    </row>
    <row r="11" spans="1:34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29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  <c r="X11" s="5" t="s">
        <v>101</v>
      </c>
      <c r="Y11" s="5">
        <v>1E-3</v>
      </c>
      <c r="Z11" s="5">
        <f t="shared" si="9"/>
        <v>12</v>
      </c>
      <c r="AA11" s="5">
        <f t="shared" si="10"/>
        <v>0</v>
      </c>
      <c r="AB11" s="5">
        <f t="shared" si="11"/>
        <v>12</v>
      </c>
      <c r="AC11" s="5">
        <f t="shared" si="3"/>
        <v>1.2E-2</v>
      </c>
      <c r="AD11" s="5">
        <f t="shared" si="4"/>
        <v>0</v>
      </c>
      <c r="AE11" s="5">
        <f t="shared" si="5"/>
        <v>1E-3</v>
      </c>
      <c r="AF11" s="29" t="str">
        <f t="shared" si="6"/>
        <v>&lt;0.001</v>
      </c>
      <c r="AG11" s="10" t="str">
        <f t="shared" si="7"/>
        <v>&lt;0.001</v>
      </c>
      <c r="AH11" s="10" t="str">
        <f t="shared" si="8"/>
        <v>&lt;0.001</v>
      </c>
    </row>
    <row r="12" spans="1:34" x14ac:dyDescent="0.15">
      <c r="A12" s="9">
        <v>7</v>
      </c>
      <c r="B12" s="1" t="s">
        <v>6</v>
      </c>
      <c r="C12" s="9" t="s">
        <v>68</v>
      </c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29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  <c r="X12" s="5" t="s">
        <v>101</v>
      </c>
      <c r="Y12" s="5">
        <v>1E-3</v>
      </c>
      <c r="Z12" s="5">
        <f t="shared" si="9"/>
        <v>12</v>
      </c>
      <c r="AA12" s="5">
        <f t="shared" si="10"/>
        <v>0</v>
      </c>
      <c r="AB12" s="5">
        <f t="shared" si="11"/>
        <v>12</v>
      </c>
      <c r="AC12" s="5">
        <f t="shared" si="3"/>
        <v>1.2E-2</v>
      </c>
      <c r="AD12" s="5">
        <f t="shared" si="4"/>
        <v>0</v>
      </c>
      <c r="AE12" s="5">
        <f t="shared" si="5"/>
        <v>1E-3</v>
      </c>
      <c r="AF12" s="29" t="str">
        <f t="shared" si="6"/>
        <v>&lt;0.001</v>
      </c>
      <c r="AG12" s="10" t="str">
        <f t="shared" si="7"/>
        <v>&lt;0.001</v>
      </c>
      <c r="AH12" s="10" t="str">
        <f t="shared" si="8"/>
        <v>&lt;0.001</v>
      </c>
    </row>
    <row r="13" spans="1:34" x14ac:dyDescent="0.15">
      <c r="A13" s="9">
        <v>8</v>
      </c>
      <c r="B13" s="1" t="s">
        <v>7</v>
      </c>
      <c r="C13" s="9" t="s">
        <v>91</v>
      </c>
      <c r="D13" s="8"/>
      <c r="E13" s="10" t="s">
        <v>144</v>
      </c>
      <c r="F13" s="10"/>
      <c r="G13" s="10"/>
      <c r="H13" s="10" t="s">
        <v>144</v>
      </c>
      <c r="I13" s="10"/>
      <c r="J13" s="10"/>
      <c r="K13" s="10"/>
      <c r="L13" s="10"/>
      <c r="M13" s="10"/>
      <c r="N13" s="10"/>
      <c r="O13" s="11"/>
      <c r="P13" s="29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  <c r="X13" s="5" t="s">
        <v>105</v>
      </c>
      <c r="Y13" s="5">
        <v>2E-3</v>
      </c>
      <c r="Z13" s="5">
        <f t="shared" si="9"/>
        <v>12</v>
      </c>
      <c r="AA13" s="5">
        <f t="shared" si="10"/>
        <v>0</v>
      </c>
      <c r="AB13" s="5">
        <f t="shared" si="11"/>
        <v>12</v>
      </c>
      <c r="AC13" s="5">
        <f t="shared" si="3"/>
        <v>2.4E-2</v>
      </c>
      <c r="AD13" s="5">
        <f t="shared" si="4"/>
        <v>0</v>
      </c>
      <c r="AE13" s="5">
        <f t="shared" si="5"/>
        <v>2E-3</v>
      </c>
      <c r="AF13" s="29" t="str">
        <f t="shared" si="6"/>
        <v>&lt;0.002</v>
      </c>
      <c r="AG13" s="10" t="str">
        <f t="shared" si="7"/>
        <v>&lt;0.002</v>
      </c>
      <c r="AH13" s="10" t="str">
        <f t="shared" si="8"/>
        <v>&lt;0.002</v>
      </c>
    </row>
    <row r="14" spans="1:34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29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  <c r="X14" s="5" t="s">
        <v>102</v>
      </c>
      <c r="Y14" s="5">
        <v>4.0000000000000001E-3</v>
      </c>
      <c r="Z14" s="5">
        <f t="shared" si="9"/>
        <v>12</v>
      </c>
      <c r="AA14" s="5">
        <f t="shared" si="10"/>
        <v>0</v>
      </c>
      <c r="AB14" s="5">
        <f t="shared" si="11"/>
        <v>12</v>
      </c>
      <c r="AC14" s="5">
        <f t="shared" si="3"/>
        <v>4.8000000000000001E-2</v>
      </c>
      <c r="AD14" s="5">
        <f t="shared" si="4"/>
        <v>0</v>
      </c>
      <c r="AE14" s="5">
        <f t="shared" si="5"/>
        <v>4.0000000000000001E-3</v>
      </c>
      <c r="AF14" s="29" t="str">
        <f t="shared" si="6"/>
        <v>&lt;0.004</v>
      </c>
      <c r="AG14" s="10" t="str">
        <f t="shared" si="7"/>
        <v>&lt;0.004</v>
      </c>
      <c r="AH14" s="10" t="str">
        <f t="shared" si="8"/>
        <v>&lt;0.004</v>
      </c>
    </row>
    <row r="15" spans="1:34" x14ac:dyDescent="0.15">
      <c r="A15" s="9">
        <v>10</v>
      </c>
      <c r="B15" s="1" t="s">
        <v>9</v>
      </c>
      <c r="C15" s="9" t="s">
        <v>68</v>
      </c>
      <c r="D15" s="8"/>
      <c r="E15" s="10" t="s">
        <v>145</v>
      </c>
      <c r="F15" s="10"/>
      <c r="G15" s="10"/>
      <c r="H15" s="10" t="s">
        <v>145</v>
      </c>
      <c r="I15" s="10"/>
      <c r="J15" s="10"/>
      <c r="K15" s="10"/>
      <c r="L15" s="10"/>
      <c r="M15" s="10"/>
      <c r="N15" s="10"/>
      <c r="O15" s="11"/>
      <c r="P15" s="29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  <c r="X15" s="5" t="s">
        <v>101</v>
      </c>
      <c r="Y15" s="5">
        <v>1E-3</v>
      </c>
      <c r="Z15" s="5">
        <f t="shared" si="9"/>
        <v>12</v>
      </c>
      <c r="AA15" s="5">
        <f t="shared" si="10"/>
        <v>0</v>
      </c>
      <c r="AB15" s="5">
        <f t="shared" si="11"/>
        <v>12</v>
      </c>
      <c r="AC15" s="5">
        <f t="shared" si="3"/>
        <v>1.2E-2</v>
      </c>
      <c r="AD15" s="5">
        <f t="shared" si="4"/>
        <v>0</v>
      </c>
      <c r="AE15" s="5">
        <f t="shared" si="5"/>
        <v>1E-3</v>
      </c>
      <c r="AF15" s="29" t="str">
        <f t="shared" si="6"/>
        <v>&lt;0.001</v>
      </c>
      <c r="AG15" s="10" t="str">
        <f t="shared" si="7"/>
        <v>&lt;0.001</v>
      </c>
      <c r="AH15" s="10" t="str">
        <f t="shared" si="8"/>
        <v>&lt;0.001</v>
      </c>
    </row>
    <row r="16" spans="1:34" x14ac:dyDescent="0.15">
      <c r="A16" s="9">
        <v>11</v>
      </c>
      <c r="B16" s="1" t="s">
        <v>10</v>
      </c>
      <c r="C16" s="9" t="s">
        <v>71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29"/>
      <c r="Q16" s="10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  <c r="X16" s="5" t="s">
        <v>106</v>
      </c>
      <c r="Y16" s="5">
        <v>0.05</v>
      </c>
      <c r="Z16" s="5">
        <f t="shared" si="9"/>
        <v>12</v>
      </c>
      <c r="AA16" s="5">
        <f t="shared" si="10"/>
        <v>0</v>
      </c>
      <c r="AB16" s="5">
        <f t="shared" si="11"/>
        <v>12</v>
      </c>
      <c r="AC16" s="5">
        <f t="shared" si="3"/>
        <v>0.60000000000000009</v>
      </c>
      <c r="AD16" s="5">
        <f t="shared" si="4"/>
        <v>0</v>
      </c>
      <c r="AE16" s="5">
        <f t="shared" si="5"/>
        <v>5.000000000000001E-2</v>
      </c>
      <c r="AF16" s="29" t="str">
        <f t="shared" si="6"/>
        <v>&lt;0.05</v>
      </c>
      <c r="AG16" s="10" t="str">
        <f t="shared" si="7"/>
        <v>&lt;0.05</v>
      </c>
      <c r="AH16" s="10" t="str">
        <f t="shared" si="8"/>
        <v>&lt;0.05</v>
      </c>
    </row>
    <row r="17" spans="1:34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29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  <c r="X17" s="5" t="s">
        <v>107</v>
      </c>
      <c r="Y17" s="5">
        <v>0.08</v>
      </c>
      <c r="Z17" s="5">
        <f t="shared" si="9"/>
        <v>12</v>
      </c>
      <c r="AA17" s="5">
        <f t="shared" si="10"/>
        <v>0</v>
      </c>
      <c r="AB17" s="5">
        <f t="shared" si="11"/>
        <v>12</v>
      </c>
      <c r="AC17" s="5">
        <f t="shared" si="3"/>
        <v>0.96</v>
      </c>
      <c r="AD17" s="5">
        <f t="shared" si="4"/>
        <v>0</v>
      </c>
      <c r="AE17" s="5">
        <f t="shared" si="5"/>
        <v>0.08</v>
      </c>
      <c r="AF17" s="29" t="str">
        <f t="shared" si="6"/>
        <v>&lt;0.08</v>
      </c>
      <c r="AG17" s="10" t="str">
        <f t="shared" si="7"/>
        <v>&lt;0.08</v>
      </c>
      <c r="AH17" s="10" t="str">
        <f t="shared" si="8"/>
        <v>&lt;0.08</v>
      </c>
    </row>
    <row r="18" spans="1:34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29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34">
        <v>1</v>
      </c>
      <c r="X18" s="5" t="s">
        <v>108</v>
      </c>
      <c r="Y18" s="5">
        <v>0.1</v>
      </c>
      <c r="Z18" s="5">
        <f t="shared" si="9"/>
        <v>12</v>
      </c>
      <c r="AA18" s="5">
        <f t="shared" si="10"/>
        <v>0</v>
      </c>
      <c r="AB18" s="5">
        <f t="shared" si="11"/>
        <v>12</v>
      </c>
      <c r="AC18" s="5">
        <f t="shared" si="3"/>
        <v>1.2000000000000002</v>
      </c>
      <c r="AD18" s="5">
        <f t="shared" si="4"/>
        <v>0</v>
      </c>
      <c r="AE18" s="5">
        <f>(AC18+AD18)/Z18</f>
        <v>0.10000000000000002</v>
      </c>
      <c r="AF18" s="29" t="str">
        <f t="shared" si="6"/>
        <v>&lt;0.1</v>
      </c>
      <c r="AG18" s="10" t="str">
        <f t="shared" si="7"/>
        <v>&lt;0.1</v>
      </c>
      <c r="AH18" s="10" t="str">
        <f t="shared" si="8"/>
        <v>&lt;0.1</v>
      </c>
    </row>
    <row r="19" spans="1:34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29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  <c r="X19" s="5" t="s">
        <v>109</v>
      </c>
      <c r="Y19" s="5">
        <v>2.0000000000000001E-4</v>
      </c>
      <c r="Z19" s="5">
        <f t="shared" si="9"/>
        <v>12</v>
      </c>
      <c r="AA19" s="5">
        <f t="shared" si="10"/>
        <v>0</v>
      </c>
      <c r="AB19" s="5">
        <f t="shared" si="11"/>
        <v>12</v>
      </c>
      <c r="AC19" s="5">
        <f t="shared" si="3"/>
        <v>2.4000000000000002E-3</v>
      </c>
      <c r="AD19" s="5">
        <f t="shared" si="4"/>
        <v>0</v>
      </c>
      <c r="AE19" s="5">
        <f t="shared" si="5"/>
        <v>2.0000000000000001E-4</v>
      </c>
      <c r="AF19" s="29" t="str">
        <f t="shared" si="6"/>
        <v>&lt;0.0002</v>
      </c>
      <c r="AG19" s="10" t="str">
        <f t="shared" si="7"/>
        <v>&lt;0.0002</v>
      </c>
      <c r="AH19" s="10" t="str">
        <f t="shared" si="8"/>
        <v>&lt;0.0002</v>
      </c>
    </row>
    <row r="20" spans="1:34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29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  <c r="X20" s="5" t="s">
        <v>110</v>
      </c>
      <c r="Y20" s="5">
        <v>5.0000000000000001E-3</v>
      </c>
      <c r="Z20" s="5">
        <f t="shared" si="9"/>
        <v>12</v>
      </c>
      <c r="AA20" s="5">
        <f t="shared" si="10"/>
        <v>0</v>
      </c>
      <c r="AB20" s="5">
        <f t="shared" si="11"/>
        <v>12</v>
      </c>
      <c r="AC20" s="5">
        <f t="shared" si="3"/>
        <v>0.06</v>
      </c>
      <c r="AD20" s="5">
        <f t="shared" si="4"/>
        <v>0</v>
      </c>
      <c r="AE20" s="5">
        <f t="shared" si="5"/>
        <v>5.0000000000000001E-3</v>
      </c>
      <c r="AF20" s="29" t="str">
        <f t="shared" si="6"/>
        <v>&lt;0.005</v>
      </c>
      <c r="AG20" s="10" t="str">
        <f t="shared" si="7"/>
        <v>&lt;0.005</v>
      </c>
      <c r="AH20" s="10" t="str">
        <f t="shared" si="8"/>
        <v>&lt;0.005</v>
      </c>
    </row>
    <row r="21" spans="1:34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29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  <c r="X21" s="5" t="s">
        <v>101</v>
      </c>
      <c r="Y21" s="5">
        <v>1E-3</v>
      </c>
      <c r="Z21" s="5">
        <f t="shared" si="9"/>
        <v>12</v>
      </c>
      <c r="AA21" s="5">
        <f t="shared" si="10"/>
        <v>0</v>
      </c>
      <c r="AB21" s="5">
        <f t="shared" si="11"/>
        <v>12</v>
      </c>
      <c r="AC21" s="5">
        <f t="shared" si="3"/>
        <v>1.2E-2</v>
      </c>
      <c r="AD21" s="5">
        <f t="shared" si="4"/>
        <v>0</v>
      </c>
      <c r="AE21" s="5">
        <f t="shared" si="5"/>
        <v>1E-3</v>
      </c>
      <c r="AF21" s="29" t="str">
        <f t="shared" si="6"/>
        <v>&lt;0.001</v>
      </c>
      <c r="AG21" s="10" t="str">
        <f t="shared" si="7"/>
        <v>&lt;0.001</v>
      </c>
      <c r="AH21" s="10" t="str">
        <f t="shared" si="8"/>
        <v>&lt;0.001</v>
      </c>
    </row>
    <row r="22" spans="1:34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29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  <c r="X22" s="5" t="s">
        <v>101</v>
      </c>
      <c r="Y22" s="5">
        <v>1E-3</v>
      </c>
      <c r="Z22" s="5">
        <f t="shared" si="9"/>
        <v>12</v>
      </c>
      <c r="AA22" s="5">
        <f t="shared" si="10"/>
        <v>0</v>
      </c>
      <c r="AB22" s="5">
        <f t="shared" si="11"/>
        <v>12</v>
      </c>
      <c r="AC22" s="5">
        <f t="shared" si="3"/>
        <v>1.2E-2</v>
      </c>
      <c r="AD22" s="5">
        <f t="shared" si="4"/>
        <v>0</v>
      </c>
      <c r="AE22" s="5">
        <f t="shared" si="5"/>
        <v>1E-3</v>
      </c>
      <c r="AF22" s="29" t="str">
        <f t="shared" si="6"/>
        <v>&lt;0.001</v>
      </c>
      <c r="AG22" s="10" t="str">
        <f t="shared" si="7"/>
        <v>&lt;0.001</v>
      </c>
      <c r="AH22" s="10" t="str">
        <f t="shared" si="8"/>
        <v>&lt;0.001</v>
      </c>
    </row>
    <row r="23" spans="1:34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29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  <c r="X23" s="5" t="s">
        <v>101</v>
      </c>
      <c r="Y23" s="5">
        <v>1E-3</v>
      </c>
      <c r="Z23" s="5">
        <f t="shared" si="9"/>
        <v>12</v>
      </c>
      <c r="AA23" s="5">
        <f t="shared" si="10"/>
        <v>0</v>
      </c>
      <c r="AB23" s="5">
        <f t="shared" si="11"/>
        <v>12</v>
      </c>
      <c r="AC23" s="5">
        <f t="shared" si="3"/>
        <v>1.2E-2</v>
      </c>
      <c r="AD23" s="5">
        <f t="shared" si="4"/>
        <v>0</v>
      </c>
      <c r="AE23" s="5">
        <f t="shared" si="5"/>
        <v>1E-3</v>
      </c>
      <c r="AF23" s="29" t="str">
        <f t="shared" si="6"/>
        <v>&lt;0.001</v>
      </c>
      <c r="AG23" s="10" t="str">
        <f t="shared" si="7"/>
        <v>&lt;0.001</v>
      </c>
      <c r="AH23" s="10" t="str">
        <f t="shared" si="8"/>
        <v>&lt;0.001</v>
      </c>
    </row>
    <row r="24" spans="1:34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29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  <c r="X24" s="5" t="s">
        <v>101</v>
      </c>
      <c r="Y24" s="5">
        <v>1E-3</v>
      </c>
      <c r="Z24" s="5">
        <f t="shared" si="9"/>
        <v>12</v>
      </c>
      <c r="AA24" s="5">
        <f t="shared" si="10"/>
        <v>0</v>
      </c>
      <c r="AB24" s="5">
        <f t="shared" si="11"/>
        <v>12</v>
      </c>
      <c r="AC24" s="5">
        <f t="shared" si="3"/>
        <v>1.2E-2</v>
      </c>
      <c r="AD24" s="5">
        <f t="shared" si="4"/>
        <v>0</v>
      </c>
      <c r="AE24" s="5">
        <f t="shared" si="5"/>
        <v>1E-3</v>
      </c>
      <c r="AF24" s="29" t="str">
        <f t="shared" si="6"/>
        <v>&lt;0.001</v>
      </c>
      <c r="AG24" s="10" t="str">
        <f t="shared" si="7"/>
        <v>&lt;0.001</v>
      </c>
      <c r="AH24" s="10" t="str">
        <f t="shared" si="8"/>
        <v>&lt;0.001</v>
      </c>
    </row>
    <row r="25" spans="1:34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29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  <c r="X25" s="5" t="s">
        <v>101</v>
      </c>
      <c r="Y25" s="5">
        <v>1E-3</v>
      </c>
      <c r="Z25" s="5">
        <f t="shared" si="9"/>
        <v>12</v>
      </c>
      <c r="AA25" s="5">
        <f t="shared" si="10"/>
        <v>0</v>
      </c>
      <c r="AB25" s="5">
        <f t="shared" si="11"/>
        <v>12</v>
      </c>
      <c r="AC25" s="5">
        <f t="shared" si="3"/>
        <v>1.2E-2</v>
      </c>
      <c r="AD25" s="5">
        <f t="shared" si="4"/>
        <v>0</v>
      </c>
      <c r="AE25" s="5">
        <f t="shared" si="5"/>
        <v>1E-3</v>
      </c>
      <c r="AF25" s="29" t="str">
        <f t="shared" si="6"/>
        <v>&lt;0.001</v>
      </c>
      <c r="AG25" s="10" t="str">
        <f t="shared" si="7"/>
        <v>&lt;0.001</v>
      </c>
      <c r="AH25" s="10" t="str">
        <f t="shared" si="8"/>
        <v>&lt;0.001</v>
      </c>
    </row>
    <row r="26" spans="1:34" x14ac:dyDescent="0.15">
      <c r="A26" s="9">
        <v>21</v>
      </c>
      <c r="B26" s="1" t="s">
        <v>19</v>
      </c>
      <c r="C26" s="9" t="s">
        <v>76</v>
      </c>
      <c r="D26" s="8"/>
      <c r="E26" s="10" t="s">
        <v>148</v>
      </c>
      <c r="F26" s="10"/>
      <c r="G26" s="10"/>
      <c r="H26" s="10">
        <v>0.09</v>
      </c>
      <c r="I26" s="10"/>
      <c r="J26" s="10"/>
      <c r="K26" s="10"/>
      <c r="L26" s="10"/>
      <c r="M26" s="10"/>
      <c r="N26" s="10"/>
      <c r="O26" s="11"/>
      <c r="P26" s="29"/>
      <c r="Q26" s="10"/>
      <c r="R26" s="10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  <c r="X26" s="5" t="s">
        <v>111</v>
      </c>
      <c r="Y26" s="5">
        <v>0.06</v>
      </c>
      <c r="Z26" s="5">
        <f t="shared" si="9"/>
        <v>12</v>
      </c>
      <c r="AA26" s="5">
        <f t="shared" si="10"/>
        <v>0</v>
      </c>
      <c r="AB26" s="5">
        <f t="shared" si="11"/>
        <v>11</v>
      </c>
      <c r="AC26" s="5">
        <f t="shared" si="3"/>
        <v>0.65999999999999992</v>
      </c>
      <c r="AD26" s="5">
        <f t="shared" si="4"/>
        <v>0.09</v>
      </c>
      <c r="AE26" s="5">
        <f t="shared" si="5"/>
        <v>6.2499999999999993E-2</v>
      </c>
      <c r="AF26" s="29">
        <f t="shared" si="6"/>
        <v>0.09</v>
      </c>
      <c r="AG26" s="10" t="str">
        <f t="shared" si="7"/>
        <v>&lt;0.06</v>
      </c>
      <c r="AH26" s="10">
        <f t="shared" si="8"/>
        <v>6.2499999999999993E-2</v>
      </c>
    </row>
    <row r="27" spans="1:34" x14ac:dyDescent="0.15">
      <c r="A27" s="9">
        <v>22</v>
      </c>
      <c r="B27" s="1" t="s">
        <v>20</v>
      </c>
      <c r="C27" s="9" t="s">
        <v>75</v>
      </c>
      <c r="D27" s="8"/>
      <c r="E27" s="10" t="s">
        <v>144</v>
      </c>
      <c r="F27" s="10"/>
      <c r="G27" s="10"/>
      <c r="H27" s="10" t="s">
        <v>144</v>
      </c>
      <c r="I27" s="10"/>
      <c r="J27" s="10"/>
      <c r="K27" s="10"/>
      <c r="L27" s="10"/>
      <c r="M27" s="10"/>
      <c r="N27" s="10"/>
      <c r="O27" s="11"/>
      <c r="P27" s="29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  <c r="X27" s="5" t="s">
        <v>105</v>
      </c>
      <c r="Y27" s="5">
        <v>2E-3</v>
      </c>
      <c r="Z27" s="5">
        <f t="shared" si="9"/>
        <v>12</v>
      </c>
      <c r="AA27" s="5">
        <f t="shared" si="10"/>
        <v>0</v>
      </c>
      <c r="AB27" s="5">
        <f t="shared" si="11"/>
        <v>12</v>
      </c>
      <c r="AC27" s="5">
        <f t="shared" si="3"/>
        <v>2.4E-2</v>
      </c>
      <c r="AD27" s="5">
        <f t="shared" si="4"/>
        <v>0</v>
      </c>
      <c r="AE27" s="5">
        <f t="shared" si="5"/>
        <v>2E-3</v>
      </c>
      <c r="AF27" s="29" t="str">
        <f t="shared" si="6"/>
        <v>&lt;0.002</v>
      </c>
      <c r="AG27" s="10" t="str">
        <f t="shared" si="7"/>
        <v>&lt;0.002</v>
      </c>
      <c r="AH27" s="10" t="str">
        <f t="shared" si="8"/>
        <v>&lt;0.002</v>
      </c>
    </row>
    <row r="28" spans="1:34" x14ac:dyDescent="0.15">
      <c r="A28" s="9">
        <v>23</v>
      </c>
      <c r="B28" s="1" t="s">
        <v>21</v>
      </c>
      <c r="C28" s="9" t="s">
        <v>77</v>
      </c>
      <c r="D28" s="8"/>
      <c r="E28" s="10" t="s">
        <v>145</v>
      </c>
      <c r="F28" s="10"/>
      <c r="G28" s="10"/>
      <c r="H28" s="10">
        <v>1.7999999999999999E-2</v>
      </c>
      <c r="I28" s="10"/>
      <c r="J28" s="10"/>
      <c r="K28" s="10"/>
      <c r="L28" s="10"/>
      <c r="M28" s="10"/>
      <c r="N28" s="10"/>
      <c r="O28" s="11"/>
      <c r="P28" s="29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  <c r="X28" s="5" t="s">
        <v>101</v>
      </c>
      <c r="Y28" s="5">
        <v>1E-3</v>
      </c>
      <c r="Z28" s="5">
        <f t="shared" si="9"/>
        <v>12</v>
      </c>
      <c r="AA28" s="5">
        <f t="shared" si="10"/>
        <v>0</v>
      </c>
      <c r="AB28" s="5">
        <f t="shared" si="11"/>
        <v>11</v>
      </c>
      <c r="AC28" s="5">
        <f t="shared" si="3"/>
        <v>1.0999999999999999E-2</v>
      </c>
      <c r="AD28" s="5">
        <f t="shared" si="4"/>
        <v>1.7999999999999999E-2</v>
      </c>
      <c r="AE28" s="5">
        <f t="shared" si="5"/>
        <v>2.4166666666666664E-3</v>
      </c>
      <c r="AF28" s="29">
        <f t="shared" si="6"/>
        <v>1.7999999999999999E-2</v>
      </c>
      <c r="AG28" s="10" t="str">
        <f t="shared" si="7"/>
        <v>&lt;0.001</v>
      </c>
      <c r="AH28" s="10">
        <f t="shared" si="8"/>
        <v>2.4166666666666664E-3</v>
      </c>
    </row>
    <row r="29" spans="1:34" x14ac:dyDescent="0.15">
      <c r="A29" s="9">
        <v>24</v>
      </c>
      <c r="B29" s="1" t="s">
        <v>22</v>
      </c>
      <c r="C29" s="9" t="s">
        <v>78</v>
      </c>
      <c r="D29" s="8"/>
      <c r="E29" s="10" t="s">
        <v>146</v>
      </c>
      <c r="F29" s="10"/>
      <c r="G29" s="10"/>
      <c r="H29" s="10" t="s">
        <v>146</v>
      </c>
      <c r="I29" s="10"/>
      <c r="J29" s="10"/>
      <c r="K29" s="10"/>
      <c r="L29" s="10"/>
      <c r="M29" s="10"/>
      <c r="N29" s="10"/>
      <c r="O29" s="11"/>
      <c r="P29" s="29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  <c r="X29" s="5" t="s">
        <v>112</v>
      </c>
      <c r="Y29" s="5">
        <v>3.0000000000000001E-3</v>
      </c>
      <c r="Z29" s="5">
        <f t="shared" si="9"/>
        <v>12</v>
      </c>
      <c r="AA29" s="5">
        <f t="shared" si="10"/>
        <v>0</v>
      </c>
      <c r="AB29" s="5">
        <f t="shared" si="11"/>
        <v>12</v>
      </c>
      <c r="AC29" s="5">
        <f t="shared" si="3"/>
        <v>3.6000000000000004E-2</v>
      </c>
      <c r="AD29" s="5">
        <f t="shared" si="4"/>
        <v>0</v>
      </c>
      <c r="AE29" s="5">
        <f t="shared" si="5"/>
        <v>3.0000000000000005E-3</v>
      </c>
      <c r="AF29" s="29" t="str">
        <f t="shared" si="6"/>
        <v>&lt;0.003</v>
      </c>
      <c r="AG29" s="10" t="str">
        <f t="shared" si="7"/>
        <v>&lt;0.003</v>
      </c>
      <c r="AH29" s="10" t="str">
        <f t="shared" si="8"/>
        <v>&lt;0.003</v>
      </c>
    </row>
    <row r="30" spans="1:34" x14ac:dyDescent="0.15">
      <c r="A30" s="35">
        <v>25</v>
      </c>
      <c r="B30" s="1" t="s">
        <v>23</v>
      </c>
      <c r="C30" s="9" t="s">
        <v>79</v>
      </c>
      <c r="D30" s="8"/>
      <c r="E30" s="10">
        <v>2E-3</v>
      </c>
      <c r="F30" s="10"/>
      <c r="G30" s="10"/>
      <c r="H30" s="10" t="s">
        <v>145</v>
      </c>
      <c r="I30" s="10"/>
      <c r="J30" s="10"/>
      <c r="K30" s="10"/>
      <c r="L30" s="10"/>
      <c r="M30" s="10"/>
      <c r="N30" s="10"/>
      <c r="O30" s="11"/>
      <c r="P30" s="29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  <c r="X30" s="5" t="s">
        <v>101</v>
      </c>
      <c r="Y30" s="5">
        <v>1E-3</v>
      </c>
      <c r="Z30" s="5">
        <f t="shared" si="9"/>
        <v>12</v>
      </c>
      <c r="AA30" s="5">
        <f t="shared" si="10"/>
        <v>0</v>
      </c>
      <c r="AB30" s="5">
        <f t="shared" si="11"/>
        <v>11</v>
      </c>
      <c r="AC30" s="5">
        <f t="shared" si="3"/>
        <v>1.0999999999999999E-2</v>
      </c>
      <c r="AD30" s="5">
        <f t="shared" si="4"/>
        <v>2E-3</v>
      </c>
      <c r="AE30" s="5">
        <f t="shared" si="5"/>
        <v>1.0833333333333333E-3</v>
      </c>
      <c r="AF30" s="29">
        <f t="shared" si="6"/>
        <v>2E-3</v>
      </c>
      <c r="AG30" s="10" t="str">
        <f t="shared" si="7"/>
        <v>&lt;0.001</v>
      </c>
      <c r="AH30" s="10">
        <f t="shared" si="8"/>
        <v>1.0833333333333333E-3</v>
      </c>
    </row>
    <row r="31" spans="1:34" x14ac:dyDescent="0.15">
      <c r="A31" s="9">
        <v>26</v>
      </c>
      <c r="B31" s="1" t="s">
        <v>24</v>
      </c>
      <c r="C31" s="9" t="s">
        <v>68</v>
      </c>
      <c r="D31" s="8"/>
      <c r="E31" s="10" t="s">
        <v>145</v>
      </c>
      <c r="F31" s="10"/>
      <c r="G31" s="10"/>
      <c r="H31" s="10" t="s">
        <v>145</v>
      </c>
      <c r="I31" s="10"/>
      <c r="J31" s="10"/>
      <c r="K31" s="10"/>
      <c r="L31" s="10"/>
      <c r="M31" s="10"/>
      <c r="N31" s="10"/>
      <c r="O31" s="11"/>
      <c r="P31" s="29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  <c r="X31" s="5" t="s">
        <v>101</v>
      </c>
      <c r="Y31" s="5">
        <v>1E-3</v>
      </c>
      <c r="Z31" s="5">
        <f t="shared" si="9"/>
        <v>12</v>
      </c>
      <c r="AA31" s="5">
        <f t="shared" si="10"/>
        <v>0</v>
      </c>
      <c r="AB31" s="5">
        <f t="shared" si="11"/>
        <v>12</v>
      </c>
      <c r="AC31" s="5">
        <f t="shared" si="3"/>
        <v>1.2E-2</v>
      </c>
      <c r="AD31" s="5">
        <f t="shared" si="4"/>
        <v>0</v>
      </c>
      <c r="AE31" s="5">
        <f t="shared" si="5"/>
        <v>1E-3</v>
      </c>
      <c r="AF31" s="29" t="str">
        <f t="shared" si="6"/>
        <v>&lt;0.001</v>
      </c>
      <c r="AG31" s="10" t="str">
        <f t="shared" si="7"/>
        <v>&lt;0.001</v>
      </c>
      <c r="AH31" s="10" t="str">
        <f t="shared" si="8"/>
        <v>&lt;0.001</v>
      </c>
    </row>
    <row r="32" spans="1:34" x14ac:dyDescent="0.15">
      <c r="A32" s="9">
        <v>27</v>
      </c>
      <c r="B32" s="1" t="s">
        <v>25</v>
      </c>
      <c r="C32" s="9" t="s">
        <v>79</v>
      </c>
      <c r="D32" s="8"/>
      <c r="E32" s="10">
        <v>4.0000000000000001E-3</v>
      </c>
      <c r="F32" s="10"/>
      <c r="G32" s="10"/>
      <c r="H32" s="10">
        <v>2.1999999999999999E-2</v>
      </c>
      <c r="I32" s="10"/>
      <c r="J32" s="10"/>
      <c r="K32" s="10"/>
      <c r="L32" s="10"/>
      <c r="M32" s="10"/>
      <c r="N32" s="10"/>
      <c r="O32" s="11"/>
      <c r="P32" s="29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  <c r="X32" s="5" t="s">
        <v>101</v>
      </c>
      <c r="Y32" s="5">
        <v>1E-3</v>
      </c>
      <c r="Z32" s="5">
        <f t="shared" si="9"/>
        <v>12</v>
      </c>
      <c r="AA32" s="5">
        <f t="shared" si="10"/>
        <v>0</v>
      </c>
      <c r="AB32" s="5">
        <f t="shared" si="11"/>
        <v>10</v>
      </c>
      <c r="AC32" s="5">
        <f t="shared" si="3"/>
        <v>0.01</v>
      </c>
      <c r="AD32" s="5">
        <f t="shared" si="4"/>
        <v>2.5999999999999999E-2</v>
      </c>
      <c r="AE32" s="5">
        <f t="shared" si="5"/>
        <v>2.9999999999999996E-3</v>
      </c>
      <c r="AF32" s="29">
        <f t="shared" si="6"/>
        <v>2.1999999999999999E-2</v>
      </c>
      <c r="AG32" s="10" t="str">
        <f t="shared" si="7"/>
        <v>&lt;0.001</v>
      </c>
      <c r="AH32" s="10">
        <f t="shared" si="8"/>
        <v>2.9999999999999996E-3</v>
      </c>
    </row>
    <row r="33" spans="1:34" x14ac:dyDescent="0.15">
      <c r="A33" s="9">
        <v>28</v>
      </c>
      <c r="B33" s="1" t="s">
        <v>26</v>
      </c>
      <c r="C33" s="9" t="s">
        <v>78</v>
      </c>
      <c r="D33" s="8"/>
      <c r="E33" s="10">
        <v>7.0000000000000001E-3</v>
      </c>
      <c r="F33" s="10"/>
      <c r="G33" s="10"/>
      <c r="H33" s="10">
        <v>1.4E-2</v>
      </c>
      <c r="I33" s="10"/>
      <c r="J33" s="10"/>
      <c r="K33" s="10"/>
      <c r="L33" s="10"/>
      <c r="M33" s="10"/>
      <c r="N33" s="10"/>
      <c r="O33" s="11"/>
      <c r="P33" s="29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  <c r="X33" s="5" t="s">
        <v>112</v>
      </c>
      <c r="Y33" s="5">
        <v>3.0000000000000001E-3</v>
      </c>
      <c r="Z33" s="5">
        <f t="shared" si="9"/>
        <v>12</v>
      </c>
      <c r="AA33" s="5">
        <f t="shared" si="10"/>
        <v>0</v>
      </c>
      <c r="AB33" s="5">
        <f t="shared" si="11"/>
        <v>10</v>
      </c>
      <c r="AC33" s="5">
        <f t="shared" si="3"/>
        <v>0.03</v>
      </c>
      <c r="AD33" s="5">
        <f t="shared" si="4"/>
        <v>2.1000000000000001E-2</v>
      </c>
      <c r="AE33" s="5">
        <f t="shared" si="5"/>
        <v>4.2500000000000003E-3</v>
      </c>
      <c r="AF33" s="29">
        <f t="shared" si="6"/>
        <v>1.4E-2</v>
      </c>
      <c r="AG33" s="10" t="str">
        <f t="shared" si="7"/>
        <v>&lt;0.003</v>
      </c>
      <c r="AH33" s="10">
        <f t="shared" si="8"/>
        <v>4.2500000000000003E-3</v>
      </c>
    </row>
    <row r="34" spans="1:34" x14ac:dyDescent="0.15">
      <c r="A34" s="9">
        <v>29</v>
      </c>
      <c r="B34" s="1" t="s">
        <v>27</v>
      </c>
      <c r="C34" s="9" t="s">
        <v>78</v>
      </c>
      <c r="D34" s="8"/>
      <c r="E34" s="10" t="s">
        <v>145</v>
      </c>
      <c r="F34" s="10"/>
      <c r="G34" s="10"/>
      <c r="H34" s="10">
        <v>4.0000000000000001E-3</v>
      </c>
      <c r="I34" s="10"/>
      <c r="J34" s="10"/>
      <c r="K34" s="10"/>
      <c r="L34" s="10"/>
      <c r="M34" s="10"/>
      <c r="N34" s="10"/>
      <c r="O34" s="11"/>
      <c r="P34" s="29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  <c r="X34" s="5" t="s">
        <v>101</v>
      </c>
      <c r="Y34" s="5">
        <v>1E-3</v>
      </c>
      <c r="Z34" s="5">
        <f t="shared" si="9"/>
        <v>12</v>
      </c>
      <c r="AA34" s="5">
        <f t="shared" si="10"/>
        <v>0</v>
      </c>
      <c r="AB34" s="5">
        <f t="shared" si="11"/>
        <v>11</v>
      </c>
      <c r="AC34" s="5">
        <f t="shared" si="3"/>
        <v>1.0999999999999999E-2</v>
      </c>
      <c r="AD34" s="5">
        <f t="shared" si="4"/>
        <v>4.0000000000000001E-3</v>
      </c>
      <c r="AE34" s="5">
        <f t="shared" si="5"/>
        <v>1.25E-3</v>
      </c>
      <c r="AF34" s="29">
        <f t="shared" si="6"/>
        <v>4.0000000000000001E-3</v>
      </c>
      <c r="AG34" s="10" t="str">
        <f t="shared" si="7"/>
        <v>&lt;0.001</v>
      </c>
      <c r="AH34" s="10">
        <f t="shared" si="8"/>
        <v>1.25E-3</v>
      </c>
    </row>
    <row r="35" spans="1:34" x14ac:dyDescent="0.15">
      <c r="A35" s="9">
        <v>30</v>
      </c>
      <c r="B35" s="1" t="s">
        <v>28</v>
      </c>
      <c r="C35" s="9" t="s">
        <v>80</v>
      </c>
      <c r="D35" s="8"/>
      <c r="E35" s="10">
        <v>2E-3</v>
      </c>
      <c r="F35" s="10"/>
      <c r="G35" s="10"/>
      <c r="H35" s="10" t="s">
        <v>145</v>
      </c>
      <c r="I35" s="10"/>
      <c r="J35" s="10"/>
      <c r="K35" s="10"/>
      <c r="L35" s="10"/>
      <c r="M35" s="10"/>
      <c r="N35" s="10"/>
      <c r="O35" s="11"/>
      <c r="P35" s="29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  <c r="X35" s="5" t="s">
        <v>101</v>
      </c>
      <c r="Y35" s="5">
        <v>1E-3</v>
      </c>
      <c r="Z35" s="5">
        <f t="shared" si="9"/>
        <v>12</v>
      </c>
      <c r="AA35" s="5">
        <f t="shared" si="10"/>
        <v>0</v>
      </c>
      <c r="AB35" s="5">
        <f t="shared" si="11"/>
        <v>11</v>
      </c>
      <c r="AC35" s="5">
        <f t="shared" si="3"/>
        <v>1.0999999999999999E-2</v>
      </c>
      <c r="AD35" s="5">
        <f t="shared" si="4"/>
        <v>2E-3</v>
      </c>
      <c r="AE35" s="5">
        <f t="shared" si="5"/>
        <v>1.0833333333333333E-3</v>
      </c>
      <c r="AF35" s="29">
        <f t="shared" si="6"/>
        <v>2E-3</v>
      </c>
      <c r="AG35" s="10" t="str">
        <f t="shared" si="7"/>
        <v>&lt;0.001</v>
      </c>
      <c r="AH35" s="10">
        <f t="shared" si="8"/>
        <v>1.0833333333333333E-3</v>
      </c>
    </row>
    <row r="36" spans="1:34" x14ac:dyDescent="0.15">
      <c r="A36" s="9">
        <v>31</v>
      </c>
      <c r="B36" s="1" t="s">
        <v>29</v>
      </c>
      <c r="C36" s="9" t="s">
        <v>81</v>
      </c>
      <c r="D36" s="8"/>
      <c r="E36" s="10" t="s">
        <v>147</v>
      </c>
      <c r="F36" s="10"/>
      <c r="G36" s="10"/>
      <c r="H36" s="10" t="s">
        <v>147</v>
      </c>
      <c r="I36" s="10"/>
      <c r="J36" s="10"/>
      <c r="K36" s="10"/>
      <c r="L36" s="10"/>
      <c r="M36" s="10"/>
      <c r="N36" s="10"/>
      <c r="O36" s="11"/>
      <c r="P36" s="29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  <c r="X36" s="5" t="s">
        <v>113</v>
      </c>
      <c r="Y36" s="5">
        <v>8.0000000000000002E-3</v>
      </c>
      <c r="Z36" s="5">
        <f t="shared" si="9"/>
        <v>12</v>
      </c>
      <c r="AA36" s="5">
        <f t="shared" si="10"/>
        <v>0</v>
      </c>
      <c r="AB36" s="5">
        <f t="shared" si="11"/>
        <v>12</v>
      </c>
      <c r="AC36" s="5">
        <f t="shared" si="3"/>
        <v>9.6000000000000002E-2</v>
      </c>
      <c r="AD36" s="5">
        <f t="shared" si="4"/>
        <v>0</v>
      </c>
      <c r="AE36" s="5">
        <f t="shared" si="5"/>
        <v>8.0000000000000002E-3</v>
      </c>
      <c r="AF36" s="29" t="str">
        <f t="shared" si="6"/>
        <v>&lt;0.008</v>
      </c>
      <c r="AG36" s="10" t="str">
        <f t="shared" si="7"/>
        <v>&lt;0.008</v>
      </c>
      <c r="AH36" s="10" t="str">
        <f t="shared" si="8"/>
        <v>&lt;0.008</v>
      </c>
    </row>
    <row r="37" spans="1:34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29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34">
        <v>1</v>
      </c>
      <c r="X37" s="5" t="s">
        <v>101</v>
      </c>
      <c r="Y37" s="5">
        <v>1E-3</v>
      </c>
      <c r="Z37" s="5">
        <f t="shared" si="9"/>
        <v>12</v>
      </c>
      <c r="AA37" s="5">
        <f t="shared" si="10"/>
        <v>0</v>
      </c>
      <c r="AB37" s="5">
        <f t="shared" si="11"/>
        <v>12</v>
      </c>
      <c r="AC37" s="5">
        <f t="shared" si="3"/>
        <v>1.2E-2</v>
      </c>
      <c r="AD37" s="5">
        <f t="shared" si="4"/>
        <v>0</v>
      </c>
      <c r="AE37" s="5">
        <f t="shared" si="5"/>
        <v>1E-3</v>
      </c>
      <c r="AF37" s="29" t="str">
        <f t="shared" si="6"/>
        <v>&lt;0.001</v>
      </c>
      <c r="AG37" s="10" t="str">
        <f t="shared" si="7"/>
        <v>&lt;0.001</v>
      </c>
      <c r="AH37" s="10" t="str">
        <f t="shared" si="8"/>
        <v>&lt;0.001</v>
      </c>
    </row>
    <row r="38" spans="1:34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29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  <c r="X38" s="5" t="s">
        <v>114</v>
      </c>
      <c r="Y38" s="5">
        <v>0.01</v>
      </c>
      <c r="Z38" s="5">
        <f t="shared" si="9"/>
        <v>12</v>
      </c>
      <c r="AA38" s="5">
        <f t="shared" si="10"/>
        <v>0</v>
      </c>
      <c r="AB38" s="5">
        <f t="shared" si="11"/>
        <v>12</v>
      </c>
      <c r="AC38" s="5">
        <f t="shared" si="3"/>
        <v>0.12</v>
      </c>
      <c r="AD38" s="5">
        <f t="shared" si="4"/>
        <v>0</v>
      </c>
      <c r="AE38" s="5">
        <f t="shared" si="5"/>
        <v>0.01</v>
      </c>
      <c r="AF38" s="29" t="str">
        <f t="shared" si="6"/>
        <v>&lt;0.01</v>
      </c>
      <c r="AG38" s="10" t="str">
        <f t="shared" si="7"/>
        <v>&lt;0.01</v>
      </c>
      <c r="AH38" s="10" t="str">
        <f t="shared" si="8"/>
        <v>&lt;0.01</v>
      </c>
    </row>
    <row r="39" spans="1:34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29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  <c r="X39" s="5" t="s">
        <v>115</v>
      </c>
      <c r="Y39" s="5">
        <v>0.03</v>
      </c>
      <c r="Z39" s="5">
        <f t="shared" si="9"/>
        <v>12</v>
      </c>
      <c r="AA39" s="5">
        <f t="shared" si="10"/>
        <v>0</v>
      </c>
      <c r="AB39" s="5">
        <f t="shared" si="11"/>
        <v>12</v>
      </c>
      <c r="AC39" s="5">
        <f t="shared" si="3"/>
        <v>0.36</v>
      </c>
      <c r="AD39" s="5">
        <f t="shared" si="4"/>
        <v>0</v>
      </c>
      <c r="AE39" s="5">
        <f t="shared" si="5"/>
        <v>0.03</v>
      </c>
      <c r="AF39" s="29" t="str">
        <f t="shared" si="6"/>
        <v>&lt;0.03</v>
      </c>
      <c r="AG39" s="10" t="str">
        <f t="shared" si="7"/>
        <v>&lt;0.03</v>
      </c>
      <c r="AH39" s="10" t="str">
        <f t="shared" si="8"/>
        <v>&lt;0.03</v>
      </c>
    </row>
    <row r="40" spans="1:34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29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34">
        <v>1</v>
      </c>
      <c r="X40" s="5" t="s">
        <v>114</v>
      </c>
      <c r="Y40" s="5">
        <v>0.01</v>
      </c>
      <c r="Z40" s="5">
        <f t="shared" si="9"/>
        <v>12</v>
      </c>
      <c r="AA40" s="5">
        <f t="shared" si="10"/>
        <v>0</v>
      </c>
      <c r="AB40" s="5">
        <f t="shared" si="11"/>
        <v>12</v>
      </c>
      <c r="AC40" s="5">
        <f t="shared" si="3"/>
        <v>0.12</v>
      </c>
      <c r="AD40" s="5">
        <f t="shared" si="4"/>
        <v>0</v>
      </c>
      <c r="AE40" s="5">
        <f t="shared" si="5"/>
        <v>0.01</v>
      </c>
      <c r="AF40" s="29" t="str">
        <f t="shared" si="6"/>
        <v>&lt;0.01</v>
      </c>
      <c r="AG40" s="10" t="str">
        <f t="shared" si="7"/>
        <v>&lt;0.01</v>
      </c>
      <c r="AH40" s="10" t="str">
        <f t="shared" si="8"/>
        <v>&lt;0.01</v>
      </c>
    </row>
    <row r="41" spans="1:34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29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  <c r="X41" s="5" t="s">
        <v>108</v>
      </c>
      <c r="Y41" s="5">
        <v>0.1</v>
      </c>
      <c r="Z41" s="5">
        <f t="shared" si="9"/>
        <v>12</v>
      </c>
      <c r="AA41" s="5">
        <f t="shared" si="10"/>
        <v>0</v>
      </c>
      <c r="AB41" s="5">
        <f t="shared" si="11"/>
        <v>12</v>
      </c>
      <c r="AC41" s="5">
        <f t="shared" si="3"/>
        <v>1.2000000000000002</v>
      </c>
      <c r="AD41" s="5">
        <f t="shared" si="4"/>
        <v>0</v>
      </c>
      <c r="AE41" s="5">
        <f t="shared" si="5"/>
        <v>0.10000000000000002</v>
      </c>
      <c r="AF41" s="29" t="str">
        <f t="shared" si="6"/>
        <v>&lt;0.1</v>
      </c>
      <c r="AG41" s="10" t="str">
        <f t="shared" si="7"/>
        <v>&lt;0.1</v>
      </c>
      <c r="AH41" s="10" t="str">
        <f t="shared" si="8"/>
        <v>&lt;0.1</v>
      </c>
    </row>
    <row r="42" spans="1:34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29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  <c r="X42" s="5" t="s">
        <v>101</v>
      </c>
      <c r="Y42" s="5">
        <v>1E-3</v>
      </c>
      <c r="Z42" s="5">
        <f t="shared" si="9"/>
        <v>12</v>
      </c>
      <c r="AA42" s="5">
        <f t="shared" si="10"/>
        <v>0</v>
      </c>
      <c r="AB42" s="5">
        <f t="shared" si="11"/>
        <v>12</v>
      </c>
      <c r="AC42" s="5">
        <f t="shared" si="3"/>
        <v>1.2E-2</v>
      </c>
      <c r="AD42" s="5">
        <f t="shared" si="4"/>
        <v>0</v>
      </c>
      <c r="AE42" s="5">
        <f t="shared" si="5"/>
        <v>1E-3</v>
      </c>
      <c r="AF42" s="29" t="str">
        <f t="shared" si="6"/>
        <v>&lt;0.001</v>
      </c>
      <c r="AG42" s="10" t="str">
        <f t="shared" si="7"/>
        <v>&lt;0.001</v>
      </c>
      <c r="AH42" s="10" t="str">
        <f t="shared" si="8"/>
        <v>&lt;0.001</v>
      </c>
    </row>
    <row r="43" spans="1:34" x14ac:dyDescent="0.15">
      <c r="A43" s="9">
        <v>38</v>
      </c>
      <c r="B43" s="1" t="s">
        <v>36</v>
      </c>
      <c r="C43" s="9" t="s">
        <v>84</v>
      </c>
      <c r="D43" s="8">
        <v>5.5</v>
      </c>
      <c r="E43" s="10">
        <v>5.0999999999999996</v>
      </c>
      <c r="F43" s="13">
        <v>5</v>
      </c>
      <c r="G43" s="10">
        <v>5.9</v>
      </c>
      <c r="H43" s="10">
        <v>5.5</v>
      </c>
      <c r="I43" s="10"/>
      <c r="J43" s="10"/>
      <c r="K43" s="10"/>
      <c r="L43" s="10"/>
      <c r="M43" s="11"/>
      <c r="N43" s="11"/>
      <c r="O43" s="11"/>
      <c r="P43" s="29"/>
      <c r="Q43" s="10"/>
      <c r="R43" s="10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  <c r="X43" s="5" t="s">
        <v>116</v>
      </c>
      <c r="Y43" s="5">
        <v>0.2</v>
      </c>
      <c r="Z43" s="5">
        <f t="shared" si="9"/>
        <v>12</v>
      </c>
      <c r="AA43" s="5">
        <f t="shared" si="10"/>
        <v>0</v>
      </c>
      <c r="AB43" s="5">
        <f t="shared" si="11"/>
        <v>7</v>
      </c>
      <c r="AC43" s="5">
        <f t="shared" si="3"/>
        <v>1.4000000000000001</v>
      </c>
      <c r="AD43" s="5">
        <f t="shared" si="4"/>
        <v>27</v>
      </c>
      <c r="AE43" s="5">
        <f t="shared" si="5"/>
        <v>2.3666666666666667</v>
      </c>
      <c r="AF43" s="29">
        <f t="shared" si="6"/>
        <v>5.9</v>
      </c>
      <c r="AG43" s="10" t="str">
        <f t="shared" si="7"/>
        <v>&lt;0.2</v>
      </c>
      <c r="AH43" s="10">
        <f t="shared" si="8"/>
        <v>2.3666666666666667</v>
      </c>
    </row>
    <row r="44" spans="1:34" x14ac:dyDescent="0.15">
      <c r="A44" s="9">
        <v>39</v>
      </c>
      <c r="B44" s="1" t="s">
        <v>37</v>
      </c>
      <c r="C44" s="9" t="s">
        <v>85</v>
      </c>
      <c r="D44" s="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29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  <c r="X44" s="5" t="s">
        <v>117</v>
      </c>
      <c r="Y44" s="5">
        <v>1</v>
      </c>
      <c r="Z44" s="5">
        <f t="shared" si="9"/>
        <v>12</v>
      </c>
      <c r="AA44" s="5">
        <f t="shared" si="10"/>
        <v>0</v>
      </c>
      <c r="AB44" s="5">
        <f t="shared" si="11"/>
        <v>12</v>
      </c>
      <c r="AC44" s="5">
        <f t="shared" si="3"/>
        <v>12</v>
      </c>
      <c r="AD44" s="5">
        <f t="shared" si="4"/>
        <v>0</v>
      </c>
      <c r="AE44" s="5">
        <f t="shared" si="5"/>
        <v>1</v>
      </c>
      <c r="AF44" s="29" t="str">
        <f t="shared" si="6"/>
        <v>&lt;1</v>
      </c>
      <c r="AG44" s="10" t="str">
        <f t="shared" si="7"/>
        <v>&lt;1</v>
      </c>
      <c r="AH44" s="10" t="str">
        <f t="shared" si="8"/>
        <v>&lt;1</v>
      </c>
    </row>
    <row r="45" spans="1:34" x14ac:dyDescent="0.15">
      <c r="A45" s="9">
        <v>40</v>
      </c>
      <c r="B45" s="1" t="s">
        <v>38</v>
      </c>
      <c r="C45" s="9" t="s">
        <v>86</v>
      </c>
      <c r="D45" s="8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29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  <c r="X45" s="5" t="s">
        <v>117</v>
      </c>
      <c r="Y45" s="5">
        <v>1</v>
      </c>
      <c r="Z45" s="5">
        <f t="shared" si="9"/>
        <v>12</v>
      </c>
      <c r="AA45" s="5">
        <f t="shared" si="10"/>
        <v>0</v>
      </c>
      <c r="AB45" s="5">
        <f t="shared" si="11"/>
        <v>12</v>
      </c>
      <c r="AC45" s="5">
        <f t="shared" si="3"/>
        <v>12</v>
      </c>
      <c r="AD45" s="5">
        <f t="shared" si="4"/>
        <v>0</v>
      </c>
      <c r="AE45" s="5">
        <f t="shared" si="5"/>
        <v>1</v>
      </c>
      <c r="AF45" s="29" t="str">
        <f t="shared" si="6"/>
        <v>&lt;1</v>
      </c>
      <c r="AG45" s="10" t="str">
        <f t="shared" si="7"/>
        <v>&lt;1</v>
      </c>
      <c r="AH45" s="10" t="str">
        <f t="shared" si="8"/>
        <v>&lt;1</v>
      </c>
    </row>
    <row r="46" spans="1:34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29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  <c r="X46" s="5" t="s">
        <v>118</v>
      </c>
      <c r="Y46" s="5">
        <v>0.02</v>
      </c>
      <c r="Z46" s="5">
        <f t="shared" si="9"/>
        <v>12</v>
      </c>
      <c r="AA46" s="5">
        <f t="shared" si="10"/>
        <v>0</v>
      </c>
      <c r="AB46" s="5">
        <f t="shared" si="11"/>
        <v>12</v>
      </c>
      <c r="AC46" s="5">
        <f t="shared" si="3"/>
        <v>0.24</v>
      </c>
      <c r="AD46" s="5">
        <f t="shared" si="4"/>
        <v>0</v>
      </c>
      <c r="AE46" s="5">
        <f t="shared" si="5"/>
        <v>0.02</v>
      </c>
      <c r="AF46" s="29" t="str">
        <f t="shared" si="6"/>
        <v>&lt;0.02</v>
      </c>
      <c r="AG46" s="10" t="str">
        <f t="shared" si="7"/>
        <v>&lt;0.02</v>
      </c>
      <c r="AH46" s="10" t="str">
        <f t="shared" si="8"/>
        <v>&lt;0.02</v>
      </c>
    </row>
    <row r="47" spans="1:34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29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  <c r="X47" s="5" t="s">
        <v>119</v>
      </c>
      <c r="Y47" s="5">
        <v>9.9999999999999995E-7</v>
      </c>
      <c r="Z47" s="5">
        <f t="shared" si="9"/>
        <v>12</v>
      </c>
      <c r="AA47" s="5">
        <f t="shared" si="10"/>
        <v>0</v>
      </c>
      <c r="AB47" s="5">
        <f t="shared" si="11"/>
        <v>12</v>
      </c>
      <c r="AC47" s="5">
        <f t="shared" si="3"/>
        <v>1.2E-5</v>
      </c>
      <c r="AD47" s="5">
        <f t="shared" si="4"/>
        <v>0</v>
      </c>
      <c r="AE47" s="5">
        <f t="shared" si="5"/>
        <v>9.9999999999999995E-7</v>
      </c>
      <c r="AF47" s="29" t="str">
        <f t="shared" si="6"/>
        <v>&lt;0.000001</v>
      </c>
      <c r="AG47" s="10" t="str">
        <f t="shared" si="7"/>
        <v>&lt;0.000001</v>
      </c>
      <c r="AH47" s="10" t="str">
        <f t="shared" si="8"/>
        <v>&lt;0.000001</v>
      </c>
    </row>
    <row r="48" spans="1:34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29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  <c r="X48" s="5" t="s">
        <v>119</v>
      </c>
      <c r="Y48" s="5">
        <v>9.9999999999999995E-7</v>
      </c>
      <c r="Z48" s="5">
        <f t="shared" si="9"/>
        <v>12</v>
      </c>
      <c r="AA48" s="5">
        <f t="shared" si="10"/>
        <v>0</v>
      </c>
      <c r="AB48" s="5">
        <f t="shared" si="11"/>
        <v>12</v>
      </c>
      <c r="AC48" s="5">
        <f t="shared" si="3"/>
        <v>1.2E-5</v>
      </c>
      <c r="AD48" s="5">
        <f t="shared" si="4"/>
        <v>0</v>
      </c>
      <c r="AE48" s="5">
        <f t="shared" si="5"/>
        <v>9.9999999999999995E-7</v>
      </c>
      <c r="AF48" s="29" t="str">
        <f t="shared" si="6"/>
        <v>&lt;0.000001</v>
      </c>
      <c r="AG48" s="10" t="str">
        <f t="shared" si="7"/>
        <v>&lt;0.000001</v>
      </c>
      <c r="AH48" s="10" t="str">
        <f t="shared" si="8"/>
        <v>&lt;0.000001</v>
      </c>
    </row>
    <row r="49" spans="1:34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29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  <c r="X49" s="5" t="s">
        <v>105</v>
      </c>
      <c r="Y49" s="5">
        <v>2E-3</v>
      </c>
      <c r="Z49" s="5">
        <f t="shared" si="9"/>
        <v>12</v>
      </c>
      <c r="AA49" s="5">
        <f t="shared" si="10"/>
        <v>0</v>
      </c>
      <c r="AB49" s="5">
        <f t="shared" si="11"/>
        <v>12</v>
      </c>
      <c r="AC49" s="5">
        <f t="shared" si="3"/>
        <v>2.4E-2</v>
      </c>
      <c r="AD49" s="5">
        <f t="shared" si="4"/>
        <v>0</v>
      </c>
      <c r="AE49" s="5">
        <f t="shared" si="5"/>
        <v>2E-3</v>
      </c>
      <c r="AF49" s="29" t="str">
        <f t="shared" si="6"/>
        <v>&lt;0.002</v>
      </c>
      <c r="AG49" s="10" t="str">
        <f t="shared" si="7"/>
        <v>&lt;0.002</v>
      </c>
      <c r="AH49" s="10" t="str">
        <f t="shared" si="8"/>
        <v>&lt;0.002</v>
      </c>
    </row>
    <row r="50" spans="1:34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29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  <c r="X50" s="5" t="s">
        <v>120</v>
      </c>
      <c r="Y50" s="5">
        <v>5.0000000000000001E-4</v>
      </c>
      <c r="Z50" s="5">
        <f t="shared" si="9"/>
        <v>12</v>
      </c>
      <c r="AA50" s="5">
        <f t="shared" si="10"/>
        <v>0</v>
      </c>
      <c r="AB50" s="5">
        <f t="shared" si="11"/>
        <v>12</v>
      </c>
      <c r="AC50" s="5">
        <f t="shared" si="3"/>
        <v>6.0000000000000001E-3</v>
      </c>
      <c r="AD50" s="5">
        <f t="shared" si="4"/>
        <v>0</v>
      </c>
      <c r="AE50" s="5">
        <f t="shared" si="5"/>
        <v>5.0000000000000001E-4</v>
      </c>
      <c r="AF50" s="29" t="str">
        <f t="shared" si="6"/>
        <v>&lt;0.0005</v>
      </c>
      <c r="AG50" s="10" t="str">
        <f t="shared" si="7"/>
        <v>&lt;0.0005</v>
      </c>
      <c r="AH50" s="10" t="str">
        <f t="shared" si="8"/>
        <v>&lt;0.0005</v>
      </c>
    </row>
    <row r="51" spans="1:34" x14ac:dyDescent="0.15">
      <c r="A51" s="9">
        <v>46</v>
      </c>
      <c r="B51" s="1" t="s">
        <v>44</v>
      </c>
      <c r="C51" s="9" t="s">
        <v>89</v>
      </c>
      <c r="D51" s="8">
        <v>0.5</v>
      </c>
      <c r="E51" s="10">
        <v>0.5</v>
      </c>
      <c r="F51" s="10">
        <v>0.4</v>
      </c>
      <c r="G51" s="10">
        <v>0.5</v>
      </c>
      <c r="H51" s="10">
        <v>0.5</v>
      </c>
      <c r="I51" s="10"/>
      <c r="J51" s="10"/>
      <c r="K51" s="10"/>
      <c r="L51" s="10"/>
      <c r="M51" s="10"/>
      <c r="N51" s="10"/>
      <c r="O51" s="11"/>
      <c r="P51" s="29"/>
      <c r="Q51" s="10"/>
      <c r="R51" s="10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  <c r="X51" s="5" t="s">
        <v>121</v>
      </c>
      <c r="Y51" s="5">
        <v>0.3</v>
      </c>
      <c r="Z51" s="5">
        <f t="shared" si="9"/>
        <v>12</v>
      </c>
      <c r="AA51" s="5">
        <f t="shared" si="10"/>
        <v>0</v>
      </c>
      <c r="AB51" s="5">
        <f t="shared" si="11"/>
        <v>7</v>
      </c>
      <c r="AC51" s="5">
        <f t="shared" si="3"/>
        <v>2.1</v>
      </c>
      <c r="AD51" s="5">
        <f t="shared" si="4"/>
        <v>2.4</v>
      </c>
      <c r="AE51" s="5">
        <f t="shared" si="5"/>
        <v>0.375</v>
      </c>
      <c r="AF51" s="29">
        <f t="shared" si="6"/>
        <v>0.5</v>
      </c>
      <c r="AG51" s="10" t="str">
        <f t="shared" si="7"/>
        <v>&lt;0.3</v>
      </c>
      <c r="AH51" s="10">
        <f t="shared" si="8"/>
        <v>0.375</v>
      </c>
    </row>
    <row r="52" spans="1:34" x14ac:dyDescent="0.15">
      <c r="A52" s="9">
        <v>47</v>
      </c>
      <c r="B52" s="1" t="s">
        <v>45</v>
      </c>
      <c r="C52" s="9" t="s">
        <v>54</v>
      </c>
      <c r="D52" s="13">
        <v>7</v>
      </c>
      <c r="E52" s="10">
        <v>7.2</v>
      </c>
      <c r="F52" s="10">
        <v>7.2</v>
      </c>
      <c r="G52" s="10">
        <v>7.3</v>
      </c>
      <c r="H52" s="10">
        <v>7.3</v>
      </c>
      <c r="I52" s="10"/>
      <c r="J52" s="10"/>
      <c r="K52" s="10"/>
      <c r="L52" s="10"/>
      <c r="M52" s="10"/>
      <c r="N52" s="11"/>
      <c r="O52" s="11"/>
      <c r="P52" s="29"/>
      <c r="Q52" s="10"/>
      <c r="R52" s="10"/>
      <c r="U52" s="5">
        <v>5.8</v>
      </c>
      <c r="V52" s="5">
        <v>8.6</v>
      </c>
      <c r="AF52" s="29" t="str">
        <f t="shared" si="6"/>
        <v/>
      </c>
      <c r="AG52" s="10" t="str">
        <f t="shared" si="7"/>
        <v/>
      </c>
      <c r="AH52" s="10" t="str">
        <f t="shared" si="8"/>
        <v/>
      </c>
    </row>
    <row r="53" spans="1:34" x14ac:dyDescent="0.15">
      <c r="A53" s="9">
        <v>48</v>
      </c>
      <c r="B53" s="1" t="s">
        <v>46</v>
      </c>
      <c r="C53" s="9" t="s">
        <v>55</v>
      </c>
      <c r="D53" s="10" t="s">
        <v>135</v>
      </c>
      <c r="E53" s="10" t="s">
        <v>135</v>
      </c>
      <c r="F53" s="10" t="s">
        <v>135</v>
      </c>
      <c r="G53" s="10" t="s">
        <v>135</v>
      </c>
      <c r="H53" s="10" t="s">
        <v>135</v>
      </c>
      <c r="I53" s="10"/>
      <c r="J53" s="10"/>
      <c r="K53" s="10"/>
      <c r="L53" s="10"/>
      <c r="M53" s="10"/>
      <c r="N53" s="10"/>
      <c r="O53" s="11"/>
      <c r="P53" s="29"/>
      <c r="Q53" s="10"/>
      <c r="R53" s="10"/>
      <c r="V53" s="5" t="s">
        <v>95</v>
      </c>
      <c r="AF53" s="29" t="str">
        <f t="shared" si="6"/>
        <v/>
      </c>
      <c r="AG53" s="10" t="str">
        <f t="shared" si="7"/>
        <v/>
      </c>
      <c r="AH53" s="10" t="str">
        <f t="shared" si="8"/>
        <v/>
      </c>
    </row>
    <row r="54" spans="1:34" x14ac:dyDescent="0.15">
      <c r="A54" s="9">
        <v>49</v>
      </c>
      <c r="B54" s="1" t="s">
        <v>47</v>
      </c>
      <c r="C54" s="9" t="s">
        <v>55</v>
      </c>
      <c r="D54" s="10" t="s">
        <v>135</v>
      </c>
      <c r="E54" s="10" t="s">
        <v>135</v>
      </c>
      <c r="F54" s="10" t="s">
        <v>135</v>
      </c>
      <c r="G54" s="10" t="s">
        <v>135</v>
      </c>
      <c r="H54" s="10" t="s">
        <v>135</v>
      </c>
      <c r="I54" s="10"/>
      <c r="J54" s="10"/>
      <c r="K54" s="10"/>
      <c r="L54" s="10"/>
      <c r="M54" s="10"/>
      <c r="N54" s="10"/>
      <c r="O54" s="11"/>
      <c r="P54" s="29"/>
      <c r="Q54" s="10"/>
      <c r="R54" s="10"/>
      <c r="V54" s="5" t="s">
        <v>95</v>
      </c>
      <c r="AF54" s="29" t="str">
        <f t="shared" si="6"/>
        <v/>
      </c>
      <c r="AG54" s="10" t="str">
        <f t="shared" si="7"/>
        <v/>
      </c>
      <c r="AH54" s="10" t="str">
        <f t="shared" si="8"/>
        <v/>
      </c>
    </row>
    <row r="55" spans="1:34" x14ac:dyDescent="0.15">
      <c r="A55" s="9">
        <v>50</v>
      </c>
      <c r="B55" s="1" t="s">
        <v>48</v>
      </c>
      <c r="C55" s="9" t="s">
        <v>56</v>
      </c>
      <c r="D55" s="10" t="s">
        <v>136</v>
      </c>
      <c r="E55" s="10" t="s">
        <v>136</v>
      </c>
      <c r="F55" s="10" t="s">
        <v>136</v>
      </c>
      <c r="G55" s="10" t="s">
        <v>136</v>
      </c>
      <c r="H55" s="10" t="s">
        <v>136</v>
      </c>
      <c r="I55" s="10"/>
      <c r="J55" s="10"/>
      <c r="K55" s="10"/>
      <c r="L55" s="10"/>
      <c r="M55" s="10"/>
      <c r="N55" s="10"/>
      <c r="O55" s="11"/>
      <c r="P55" s="29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  <c r="X55" s="5" t="s">
        <v>122</v>
      </c>
      <c r="Y55" s="5">
        <v>0.5</v>
      </c>
      <c r="Z55" s="5">
        <f t="shared" si="9"/>
        <v>12</v>
      </c>
      <c r="AA55" s="5">
        <f t="shared" si="10"/>
        <v>0</v>
      </c>
      <c r="AB55" s="5">
        <f t="shared" si="11"/>
        <v>12</v>
      </c>
      <c r="AC55" s="5">
        <f t="shared" si="3"/>
        <v>6</v>
      </c>
      <c r="AD55" s="5">
        <f t="shared" si="4"/>
        <v>0</v>
      </c>
      <c r="AE55" s="5">
        <f t="shared" si="5"/>
        <v>0.5</v>
      </c>
      <c r="AF55" s="29" t="str">
        <f t="shared" si="6"/>
        <v>&lt;0.5</v>
      </c>
      <c r="AG55" s="10" t="str">
        <f t="shared" si="7"/>
        <v>&lt;0.5</v>
      </c>
      <c r="AH55" s="10" t="str">
        <f t="shared" si="8"/>
        <v>&lt;0.5</v>
      </c>
    </row>
    <row r="56" spans="1:34" x14ac:dyDescent="0.15">
      <c r="A56" s="14">
        <v>51</v>
      </c>
      <c r="B56" s="2" t="s">
        <v>49</v>
      </c>
      <c r="C56" s="14" t="s">
        <v>57</v>
      </c>
      <c r="D56" s="15" t="s">
        <v>138</v>
      </c>
      <c r="E56" s="15" t="s">
        <v>138</v>
      </c>
      <c r="F56" s="15" t="s">
        <v>138</v>
      </c>
      <c r="G56" s="15" t="s">
        <v>138</v>
      </c>
      <c r="H56" s="15" t="s">
        <v>138</v>
      </c>
      <c r="I56" s="15"/>
      <c r="J56" s="15"/>
      <c r="K56" s="15"/>
      <c r="L56" s="15"/>
      <c r="M56" s="15"/>
      <c r="N56" s="15"/>
      <c r="O56" s="16"/>
      <c r="P56" s="17"/>
      <c r="Q56" s="15"/>
      <c r="R56" s="15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  <c r="X56" s="5" t="s">
        <v>108</v>
      </c>
      <c r="Y56" s="5">
        <v>0.1</v>
      </c>
      <c r="Z56" s="5">
        <f t="shared" si="9"/>
        <v>12</v>
      </c>
      <c r="AA56" s="5">
        <f t="shared" si="10"/>
        <v>0</v>
      </c>
      <c r="AB56" s="5">
        <f t="shared" si="11"/>
        <v>12</v>
      </c>
      <c r="AC56" s="5">
        <f t="shared" si="3"/>
        <v>1.2000000000000002</v>
      </c>
      <c r="AD56" s="5">
        <f t="shared" si="4"/>
        <v>0</v>
      </c>
      <c r="AE56" s="5">
        <f t="shared" si="5"/>
        <v>0.10000000000000002</v>
      </c>
      <c r="AF56" s="17" t="str">
        <f t="shared" si="6"/>
        <v>&lt;0.1</v>
      </c>
      <c r="AG56" s="15" t="str">
        <f t="shared" si="7"/>
        <v>&lt;0.1</v>
      </c>
      <c r="AH56" s="15" t="str">
        <f t="shared" si="8"/>
        <v>&lt;0.1</v>
      </c>
    </row>
    <row r="57" spans="1:34" x14ac:dyDescent="0.15">
      <c r="A57" s="5" t="s">
        <v>61</v>
      </c>
      <c r="B57" s="22" t="s">
        <v>62</v>
      </c>
      <c r="P57" s="39"/>
      <c r="AF57" s="39"/>
    </row>
    <row r="58" spans="1:34" x14ac:dyDescent="0.15">
      <c r="A58" s="18"/>
      <c r="B58" s="18" t="s">
        <v>59</v>
      </c>
      <c r="C58" s="18"/>
      <c r="D58" s="19">
        <v>15.2</v>
      </c>
      <c r="E58" s="19">
        <v>16.5</v>
      </c>
      <c r="F58" s="19">
        <v>26.7</v>
      </c>
      <c r="G58" s="19">
        <v>28.8</v>
      </c>
      <c r="H58" s="19">
        <v>25.6</v>
      </c>
      <c r="I58" s="19"/>
      <c r="J58" s="19"/>
      <c r="K58" s="19"/>
      <c r="L58" s="19"/>
      <c r="M58" s="19"/>
      <c r="N58" s="19"/>
      <c r="O58" s="19"/>
      <c r="P58" s="31"/>
      <c r="Q58" s="19"/>
      <c r="R58" s="19"/>
      <c r="AF58" s="31">
        <f>MAX(D58:O58)</f>
        <v>28.8</v>
      </c>
      <c r="AG58" s="19">
        <f>MIN(D58:O58)</f>
        <v>15.2</v>
      </c>
      <c r="AH58" s="19">
        <f>AVERAGE(D58:O58)</f>
        <v>22.560000000000002</v>
      </c>
    </row>
    <row r="59" spans="1:34" x14ac:dyDescent="0.15">
      <c r="A59" s="20"/>
      <c r="B59" s="20" t="s">
        <v>60</v>
      </c>
      <c r="C59" s="20"/>
      <c r="D59" s="13">
        <v>13</v>
      </c>
      <c r="E59" s="13">
        <v>15.5</v>
      </c>
      <c r="F59" s="13">
        <v>18.5</v>
      </c>
      <c r="G59" s="13">
        <v>23.5</v>
      </c>
      <c r="H59" s="13">
        <v>25</v>
      </c>
      <c r="I59" s="13"/>
      <c r="J59" s="13"/>
      <c r="K59" s="13"/>
      <c r="L59" s="13"/>
      <c r="M59" s="13"/>
      <c r="N59" s="13"/>
      <c r="O59" s="13"/>
      <c r="P59" s="32"/>
      <c r="Q59" s="13"/>
      <c r="R59" s="13"/>
      <c r="AF59" s="32">
        <f>MAX(D59:O59)</f>
        <v>25</v>
      </c>
      <c r="AG59" s="13">
        <f>MIN(D59:O59)</f>
        <v>13</v>
      </c>
      <c r="AH59" s="13">
        <f>AVERAGE(D59:O59)</f>
        <v>19.100000000000001</v>
      </c>
    </row>
    <row r="60" spans="1:34" x14ac:dyDescent="0.15">
      <c r="A60" s="21"/>
      <c r="B60" s="21" t="s">
        <v>90</v>
      </c>
      <c r="C60" s="21"/>
      <c r="D60" s="28">
        <v>0.22</v>
      </c>
      <c r="E60" s="28">
        <v>0.18</v>
      </c>
      <c r="F60" s="28">
        <v>0.2</v>
      </c>
      <c r="G60" s="28">
        <v>0.16</v>
      </c>
      <c r="H60" s="28">
        <v>0.12</v>
      </c>
      <c r="I60" s="28"/>
      <c r="J60" s="28"/>
      <c r="K60" s="28"/>
      <c r="L60" s="28"/>
      <c r="M60" s="28"/>
      <c r="N60" s="28"/>
      <c r="O60" s="28"/>
      <c r="P60" s="40"/>
      <c r="Q60" s="38"/>
      <c r="R60" s="38"/>
      <c r="AF60" s="40">
        <f>MAX(D60:O60)</f>
        <v>0.22</v>
      </c>
      <c r="AG60" s="38">
        <f>MIN(D60:O60)</f>
        <v>0.12</v>
      </c>
      <c r="AH60" s="38">
        <f>AVERAGE(D60:O60)</f>
        <v>0.17600000000000002</v>
      </c>
    </row>
  </sheetData>
  <mergeCells count="3">
    <mergeCell ref="A1:R1"/>
    <mergeCell ref="AF2:AH3"/>
    <mergeCell ref="A4:C4"/>
  </mergeCells>
  <phoneticPr fontId="10"/>
  <conditionalFormatting sqref="D6:O7">
    <cfRule type="cellIs" dxfId="782" priority="69" operator="equal">
      <formula>$W$6</formula>
    </cfRule>
  </conditionalFormatting>
  <conditionalFormatting sqref="D7:O7">
    <cfRule type="cellIs" dxfId="781" priority="260" stopIfTrue="1" operator="equal">
      <formula>$V$7</formula>
    </cfRule>
  </conditionalFormatting>
  <conditionalFormatting sqref="D8:O8">
    <cfRule type="cellIs" dxfId="780" priority="67" stopIfTrue="1" operator="greaterThan">
      <formula>$S$8</formula>
    </cfRule>
    <cfRule type="cellIs" dxfId="779" priority="66" stopIfTrue="1" operator="greaterThan">
      <formula>$T$8</formula>
    </cfRule>
    <cfRule type="cellIs" dxfId="778" priority="65" stopIfTrue="1" operator="greaterThan">
      <formula>$U$8</formula>
    </cfRule>
    <cfRule type="cellIs" dxfId="777" priority="64" stopIfTrue="1" operator="greaterThan">
      <formula>$V$8</formula>
    </cfRule>
  </conditionalFormatting>
  <conditionalFormatting sqref="D8:O56">
    <cfRule type="cellIs" dxfId="776" priority="63" stopIfTrue="1" operator="equal">
      <formula>$W$6</formula>
    </cfRule>
  </conditionalFormatting>
  <conditionalFormatting sqref="D6:R6 AF6:AH6">
    <cfRule type="cellIs" dxfId="775" priority="264" stopIfTrue="1" operator="greaterThan">
      <formula>$S$6</formula>
    </cfRule>
    <cfRule type="cellIs" dxfId="774" priority="263" stopIfTrue="1" operator="greaterThan">
      <formula>$T$6</formula>
    </cfRule>
    <cfRule type="cellIs" dxfId="773" priority="262" stopIfTrue="1" operator="greaterThan">
      <formula>$U$6</formula>
    </cfRule>
    <cfRule type="cellIs" dxfId="772" priority="261" stopIfTrue="1" operator="greaterThan">
      <formula>$V$6</formula>
    </cfRule>
  </conditionalFormatting>
  <conditionalFormatting sqref="D9:R9 AF9:AH9">
    <cfRule type="cellIs" dxfId="771" priority="253" stopIfTrue="1" operator="greaterThan">
      <formula>$U$9</formula>
    </cfRule>
    <cfRule type="cellIs" dxfId="770" priority="255" stopIfTrue="1" operator="greaterThan">
      <formula>$S$9</formula>
    </cfRule>
    <cfRule type="cellIs" dxfId="769" priority="254" stopIfTrue="1" operator="greaterThan">
      <formula>$T$9</formula>
    </cfRule>
  </conditionalFormatting>
  <conditionalFormatting sqref="D10:R10 AF10:AH10">
    <cfRule type="cellIs" dxfId="768" priority="251" stopIfTrue="1" operator="greaterThan">
      <formula>$S$10</formula>
    </cfRule>
    <cfRule type="cellIs" dxfId="767" priority="250" stopIfTrue="1" operator="greaterThan">
      <formula>$T$10</formula>
    </cfRule>
    <cfRule type="cellIs" dxfId="766" priority="249" stopIfTrue="1" operator="greaterThan">
      <formula>$U$10</formula>
    </cfRule>
  </conditionalFormatting>
  <conditionalFormatting sqref="D11:R11 AF11:AH11">
    <cfRule type="cellIs" dxfId="765" priority="247" stopIfTrue="1" operator="greaterThan">
      <formula>$S$11</formula>
    </cfRule>
    <cfRule type="cellIs" dxfId="764" priority="246" stopIfTrue="1" operator="greaterThan">
      <formula>$T$11</formula>
    </cfRule>
    <cfRule type="cellIs" dxfId="763" priority="245" stopIfTrue="1" operator="greaterThan">
      <formula>$U$11</formula>
    </cfRule>
  </conditionalFormatting>
  <conditionalFormatting sqref="D12:R12 AF12:AH12">
    <cfRule type="cellIs" dxfId="762" priority="241" stopIfTrue="1" operator="greaterThan">
      <formula>$U$12</formula>
    </cfRule>
    <cfRule type="cellIs" dxfId="761" priority="242" stopIfTrue="1" operator="greaterThan">
      <formula>$T$12</formula>
    </cfRule>
    <cfRule type="cellIs" dxfId="760" priority="243" stopIfTrue="1" operator="greaterThan">
      <formula>$S$12</formula>
    </cfRule>
  </conditionalFormatting>
  <conditionalFormatting sqref="D13:R13 AF13:AH13">
    <cfRule type="cellIs" dxfId="759" priority="238" stopIfTrue="1" operator="greaterThan">
      <formula>$T$13</formula>
    </cfRule>
    <cfRule type="cellIs" dxfId="758" priority="239" stopIfTrue="1" operator="greaterThan">
      <formula>$S$13</formula>
    </cfRule>
    <cfRule type="cellIs" dxfId="757" priority="237" stopIfTrue="1" operator="greaterThan">
      <formula>$U$13</formula>
    </cfRule>
  </conditionalFormatting>
  <conditionalFormatting sqref="D14:R14 AF14:AH14">
    <cfRule type="cellIs" dxfId="756" priority="233" stopIfTrue="1" operator="greaterThan">
      <formula>$U$14</formula>
    </cfRule>
    <cfRule type="cellIs" dxfId="755" priority="234" stopIfTrue="1" operator="greaterThan">
      <formula>$T$14</formula>
    </cfRule>
    <cfRule type="cellIs" dxfId="754" priority="235" stopIfTrue="1" operator="greaterThan">
      <formula>$S$14</formula>
    </cfRule>
  </conditionalFormatting>
  <conditionalFormatting sqref="D15:R15 AF15:AH15">
    <cfRule type="cellIs" dxfId="753" priority="231" stopIfTrue="1" operator="greaterThan">
      <formula>$S$15</formula>
    </cfRule>
    <cfRule type="cellIs" dxfId="752" priority="229" stopIfTrue="1" operator="greaterThan">
      <formula>$U$15</formula>
    </cfRule>
    <cfRule type="cellIs" dxfId="751" priority="230" stopIfTrue="1" operator="greaterThan">
      <formula>$T$15</formula>
    </cfRule>
  </conditionalFormatting>
  <conditionalFormatting sqref="D16:R16 AF16:AH16">
    <cfRule type="cellIs" dxfId="750" priority="54" operator="equal">
      <formula>$X$16</formula>
    </cfRule>
    <cfRule type="cellIs" dxfId="749" priority="225" stopIfTrue="1" operator="greaterThan">
      <formula>$U$16</formula>
    </cfRule>
    <cfRule type="cellIs" dxfId="748" priority="226" stopIfTrue="1" operator="greaterThan">
      <formula>$T$16</formula>
    </cfRule>
    <cfRule type="cellIs" dxfId="747" priority="227" stopIfTrue="1" operator="greaterThan">
      <formula>$S$16</formula>
    </cfRule>
  </conditionalFormatting>
  <conditionalFormatting sqref="D17:R17 AF17:AH17">
    <cfRule type="cellIs" dxfId="746" priority="223" stopIfTrue="1" operator="greaterThan">
      <formula>$S$17</formula>
    </cfRule>
    <cfRule type="cellIs" dxfId="745" priority="53" operator="equal">
      <formula>$X$17</formula>
    </cfRule>
    <cfRule type="cellIs" dxfId="744" priority="222" stopIfTrue="1" operator="greaterThan">
      <formula>$T$17</formula>
    </cfRule>
    <cfRule type="cellIs" dxfId="743" priority="221" stopIfTrue="1" operator="greaterThan">
      <formula>$U$17</formula>
    </cfRule>
  </conditionalFormatting>
  <conditionalFormatting sqref="D18:R18 AF18:AH18">
    <cfRule type="cellIs" dxfId="742" priority="217" stopIfTrue="1" operator="greaterThan">
      <formula>$U$18</formula>
    </cfRule>
    <cfRule type="cellIs" dxfId="741" priority="218" stopIfTrue="1" operator="greaterThan">
      <formula>$T$18</formula>
    </cfRule>
    <cfRule type="cellIs" dxfId="740" priority="219" stopIfTrue="1" operator="greaterThan">
      <formula>$S$18</formula>
    </cfRule>
    <cfRule type="cellIs" dxfId="739" priority="52" operator="equal">
      <formula>$X$18</formula>
    </cfRule>
  </conditionalFormatting>
  <conditionalFormatting sqref="D19:R19 AF19:AH19">
    <cfRule type="cellIs" dxfId="738" priority="214" stopIfTrue="1" operator="greaterThan">
      <formula>$T$19</formula>
    </cfRule>
    <cfRule type="cellIs" dxfId="737" priority="215" stopIfTrue="1" operator="greaterThan">
      <formula>$S$19</formula>
    </cfRule>
    <cfRule type="cellIs" dxfId="736" priority="51" operator="equal">
      <formula>$X$19</formula>
    </cfRule>
    <cfRule type="cellIs" dxfId="735" priority="213" stopIfTrue="1" operator="greaterThan">
      <formula>$U$19</formula>
    </cfRule>
  </conditionalFormatting>
  <conditionalFormatting sqref="D20:R20 AF20:AH20">
    <cfRule type="cellIs" dxfId="734" priority="209" stopIfTrue="1" operator="greaterThan">
      <formula>$U$20</formula>
    </cfRule>
    <cfRule type="cellIs" dxfId="733" priority="50" operator="equal">
      <formula>$X$20</formula>
    </cfRule>
    <cfRule type="cellIs" dxfId="732" priority="211" stopIfTrue="1" operator="greaterThan">
      <formula>$S$20</formula>
    </cfRule>
    <cfRule type="cellIs" dxfId="731" priority="210" stopIfTrue="1" operator="greaterThan">
      <formula>$T$20</formula>
    </cfRule>
  </conditionalFormatting>
  <conditionalFormatting sqref="D21:R21 AF21:AH21">
    <cfRule type="cellIs" dxfId="730" priority="205" stopIfTrue="1" operator="greaterThan">
      <formula>$U$21</formula>
    </cfRule>
    <cfRule type="cellIs" dxfId="729" priority="206" stopIfTrue="1" operator="greaterThan">
      <formula>$T$21</formula>
    </cfRule>
    <cfRule type="cellIs" dxfId="728" priority="207" stopIfTrue="1" operator="greaterThan">
      <formula>$S$21</formula>
    </cfRule>
    <cfRule type="cellIs" dxfId="727" priority="49" operator="equal">
      <formula>$X$21</formula>
    </cfRule>
  </conditionalFormatting>
  <conditionalFormatting sqref="D22:R22 AF22:AH22">
    <cfRule type="cellIs" dxfId="726" priority="201" stopIfTrue="1" operator="greaterThan">
      <formula>$U$22</formula>
    </cfRule>
    <cfRule type="cellIs" dxfId="725" priority="202" stopIfTrue="1" operator="greaterThan">
      <formula>$T$22</formula>
    </cfRule>
    <cfRule type="cellIs" dxfId="724" priority="203" stopIfTrue="1" operator="greaterThan">
      <formula>$S$22</formula>
    </cfRule>
    <cfRule type="cellIs" dxfId="723" priority="48" operator="equal">
      <formula>$X$22</formula>
    </cfRule>
  </conditionalFormatting>
  <conditionalFormatting sqref="D23:R23 AF23:AH23">
    <cfRule type="cellIs" dxfId="722" priority="197" stopIfTrue="1" operator="greaterThan">
      <formula>$U$23</formula>
    </cfRule>
    <cfRule type="cellIs" dxfId="721" priority="199" stopIfTrue="1" operator="greaterThan">
      <formula>$S$23</formula>
    </cfRule>
    <cfRule type="cellIs" dxfId="720" priority="198" stopIfTrue="1" operator="greaterThan">
      <formula>$T$23</formula>
    </cfRule>
    <cfRule type="cellIs" dxfId="719" priority="47" operator="equal">
      <formula>$X$23</formula>
    </cfRule>
  </conditionalFormatting>
  <conditionalFormatting sqref="D24:R24 AF24:AH24">
    <cfRule type="cellIs" dxfId="718" priority="193" stopIfTrue="1" operator="greaterThan">
      <formula>$U$24</formula>
    </cfRule>
    <cfRule type="cellIs" dxfId="717" priority="194" stopIfTrue="1" operator="greaterThan">
      <formula>$T$24</formula>
    </cfRule>
    <cfRule type="cellIs" dxfId="716" priority="195" stopIfTrue="1" operator="greaterThan">
      <formula>$S$24</formula>
    </cfRule>
    <cfRule type="cellIs" dxfId="715" priority="46" operator="equal">
      <formula>$X$24</formula>
    </cfRule>
  </conditionalFormatting>
  <conditionalFormatting sqref="D25:R25 AF25:AH25">
    <cfRule type="cellIs" dxfId="714" priority="190" stopIfTrue="1" operator="greaterThan">
      <formula>$T$25</formula>
    </cfRule>
    <cfRule type="cellIs" dxfId="713" priority="191" stopIfTrue="1" operator="greaterThan">
      <formula>$S$25</formula>
    </cfRule>
    <cfRule type="cellIs" dxfId="712" priority="189" stopIfTrue="1" operator="greaterThan">
      <formula>$U$25</formula>
    </cfRule>
    <cfRule type="cellIs" dxfId="711" priority="45" operator="equal">
      <formula>$X$25</formula>
    </cfRule>
  </conditionalFormatting>
  <conditionalFormatting sqref="D26:R26 AF26:AH26">
    <cfRule type="cellIs" dxfId="710" priority="44" operator="equal">
      <formula>$X$26</formula>
    </cfRule>
    <cfRule type="cellIs" dxfId="709" priority="185" stopIfTrue="1" operator="greaterThan">
      <formula>$U$26</formula>
    </cfRule>
    <cfRule type="cellIs" dxfId="708" priority="186" stopIfTrue="1" operator="greaterThan">
      <formula>$T$26</formula>
    </cfRule>
    <cfRule type="cellIs" dxfId="707" priority="187" stopIfTrue="1" operator="greaterThan">
      <formula>$S$26</formula>
    </cfRule>
  </conditionalFormatting>
  <conditionalFormatting sqref="D27:R27 AF27:AH27">
    <cfRule type="cellIs" dxfId="706" priority="181" stopIfTrue="1" operator="greaterThan">
      <formula>$U$27</formula>
    </cfRule>
    <cfRule type="cellIs" dxfId="705" priority="182" stopIfTrue="1" operator="greaterThan">
      <formula>$T$27</formula>
    </cfRule>
    <cfRule type="cellIs" dxfId="704" priority="183" stopIfTrue="1" operator="greaterThan">
      <formula>$S$27</formula>
    </cfRule>
    <cfRule type="cellIs" dxfId="703" priority="43" operator="equal">
      <formula>$X$27</formula>
    </cfRule>
  </conditionalFormatting>
  <conditionalFormatting sqref="D28:R28 AF28:AH28">
    <cfRule type="cellIs" dxfId="702" priority="177" stopIfTrue="1" operator="greaterThan">
      <formula>$U$28</formula>
    </cfRule>
    <cfRule type="cellIs" dxfId="701" priority="179" stopIfTrue="1" operator="greaterThan">
      <formula>$S$28</formula>
    </cfRule>
    <cfRule type="cellIs" dxfId="700" priority="42" operator="equal">
      <formula>$X$28</formula>
    </cfRule>
    <cfRule type="cellIs" dxfId="699" priority="178" stopIfTrue="1" operator="greaterThan">
      <formula>$T$28</formula>
    </cfRule>
  </conditionalFormatting>
  <conditionalFormatting sqref="D29:R29 AF29:AH29">
    <cfRule type="cellIs" dxfId="698" priority="174" stopIfTrue="1" operator="greaterThan">
      <formula>$T$29</formula>
    </cfRule>
    <cfRule type="cellIs" dxfId="697" priority="173" stopIfTrue="1" operator="greaterThan">
      <formula>$U$29</formula>
    </cfRule>
    <cfRule type="cellIs" dxfId="696" priority="175" stopIfTrue="1" operator="greaterThan">
      <formula>$S$29</formula>
    </cfRule>
    <cfRule type="cellIs" dxfId="695" priority="41" operator="equal">
      <formula>$X$29</formula>
    </cfRule>
  </conditionalFormatting>
  <conditionalFormatting sqref="D30:R30 AF30:AH30">
    <cfRule type="cellIs" dxfId="694" priority="40" operator="equal">
      <formula>$X$30</formula>
    </cfRule>
    <cfRule type="cellIs" dxfId="693" priority="169" stopIfTrue="1" operator="greaterThan">
      <formula>$U$30</formula>
    </cfRule>
    <cfRule type="cellIs" dxfId="692" priority="170" stopIfTrue="1" operator="greaterThan">
      <formula>$T$30</formula>
    </cfRule>
    <cfRule type="cellIs" dxfId="691" priority="171" stopIfTrue="1" operator="greaterThan">
      <formula>$S$30</formula>
    </cfRule>
  </conditionalFormatting>
  <conditionalFormatting sqref="D31:R31 AF31:AH31">
    <cfRule type="cellIs" dxfId="690" priority="39" operator="equal">
      <formula>$X$31</formula>
    </cfRule>
    <cfRule type="cellIs" dxfId="689" priority="167" stopIfTrue="1" operator="greaterThan">
      <formula>$S$31</formula>
    </cfRule>
    <cfRule type="cellIs" dxfId="688" priority="166" stopIfTrue="1" operator="greaterThan">
      <formula>$T$31</formula>
    </cfRule>
    <cfRule type="cellIs" dxfId="687" priority="165" stopIfTrue="1" operator="greaterThan">
      <formula>$U$31</formula>
    </cfRule>
  </conditionalFormatting>
  <conditionalFormatting sqref="D32:R32 AF32:AH32">
    <cfRule type="cellIs" dxfId="686" priority="38" operator="equal">
      <formula>$X$32</formula>
    </cfRule>
    <cfRule type="cellIs" dxfId="685" priority="162" stopIfTrue="1" operator="greaterThan">
      <formula>$T$32</formula>
    </cfRule>
    <cfRule type="cellIs" dxfId="684" priority="161" stopIfTrue="1" operator="greaterThan">
      <formula>$U$32</formula>
    </cfRule>
    <cfRule type="cellIs" dxfId="683" priority="163" stopIfTrue="1" operator="greaterThan">
      <formula>$S$32</formula>
    </cfRule>
  </conditionalFormatting>
  <conditionalFormatting sqref="D33:R33 AF33:AH33">
    <cfRule type="cellIs" dxfId="682" priority="37" operator="equal">
      <formula>$X$33</formula>
    </cfRule>
    <cfRule type="cellIs" dxfId="681" priority="157" stopIfTrue="1" operator="greaterThan">
      <formula>$U$33</formula>
    </cfRule>
    <cfRule type="cellIs" dxfId="680" priority="159" stopIfTrue="1" operator="greaterThan">
      <formula>$S$33</formula>
    </cfRule>
    <cfRule type="cellIs" dxfId="679" priority="158" stopIfTrue="1" operator="greaterThan">
      <formula>$T$33</formula>
    </cfRule>
  </conditionalFormatting>
  <conditionalFormatting sqref="D34:R34 AF34:AH34">
    <cfRule type="cellIs" dxfId="678" priority="36" operator="equal">
      <formula>$X$34</formula>
    </cfRule>
    <cfRule type="cellIs" dxfId="677" priority="155" stopIfTrue="1" operator="greaterThan">
      <formula>$S$34</formula>
    </cfRule>
    <cfRule type="cellIs" dxfId="676" priority="154" stopIfTrue="1" operator="greaterThan">
      <formula>$T$34</formula>
    </cfRule>
    <cfRule type="cellIs" dxfId="675" priority="153" stopIfTrue="1" operator="greaterThan">
      <formula>$U$34</formula>
    </cfRule>
  </conditionalFormatting>
  <conditionalFormatting sqref="D35:R35 AF35:AH35">
    <cfRule type="cellIs" dxfId="674" priority="35" operator="equal">
      <formula>$X$35</formula>
    </cfRule>
    <cfRule type="cellIs" dxfId="673" priority="151" stopIfTrue="1" operator="greaterThan">
      <formula>$S$35</formula>
    </cfRule>
    <cfRule type="cellIs" dxfId="672" priority="150" stopIfTrue="1" operator="greaterThan">
      <formula>$T$35</formula>
    </cfRule>
    <cfRule type="cellIs" dxfId="671" priority="149" stopIfTrue="1" operator="greaterThan">
      <formula>$U$35</formula>
    </cfRule>
  </conditionalFormatting>
  <conditionalFormatting sqref="D36:R36 AF36:AH36">
    <cfRule type="cellIs" dxfId="670" priority="34" operator="equal">
      <formula>$X$36</formula>
    </cfRule>
    <cfRule type="cellIs" dxfId="669" priority="145" stopIfTrue="1" operator="greaterThan">
      <formula>$U$36</formula>
    </cfRule>
    <cfRule type="cellIs" dxfId="668" priority="146" stopIfTrue="1" operator="greaterThan">
      <formula>$T$36</formula>
    </cfRule>
    <cfRule type="cellIs" dxfId="667" priority="147" stopIfTrue="1" operator="greaterThan">
      <formula>$S$36</formula>
    </cfRule>
  </conditionalFormatting>
  <conditionalFormatting sqref="D37:R37 AF37:AH37">
    <cfRule type="cellIs" dxfId="666" priority="143" stopIfTrue="1" operator="greaterThan">
      <formula>$S$37</formula>
    </cfRule>
    <cfRule type="cellIs" dxfId="665" priority="33" operator="equal">
      <formula>$X$37</formula>
    </cfRule>
    <cfRule type="cellIs" dxfId="664" priority="141" stopIfTrue="1" operator="greaterThan">
      <formula>$U$37</formula>
    </cfRule>
    <cfRule type="cellIs" dxfId="663" priority="142" stopIfTrue="1" operator="greaterThan">
      <formula>$T$37</formula>
    </cfRule>
  </conditionalFormatting>
  <conditionalFormatting sqref="D38:R38 AF38:AH38">
    <cfRule type="cellIs" dxfId="662" priority="138" stopIfTrue="1" operator="greaterThan">
      <formula>$T$38</formula>
    </cfRule>
    <cfRule type="cellIs" dxfId="661" priority="139" stopIfTrue="1" operator="greaterThan">
      <formula>$S$38</formula>
    </cfRule>
    <cfRule type="cellIs" dxfId="660" priority="137" stopIfTrue="1" operator="greaterThan">
      <formula>$U$38</formula>
    </cfRule>
    <cfRule type="cellIs" dxfId="659" priority="32" operator="equal">
      <formula>$X$38</formula>
    </cfRule>
  </conditionalFormatting>
  <conditionalFormatting sqref="D39:R39 AF39:AH39">
    <cfRule type="cellIs" dxfId="658" priority="133" stopIfTrue="1" operator="greaterThan">
      <formula>$U$39</formula>
    </cfRule>
    <cfRule type="cellIs" dxfId="657" priority="134" stopIfTrue="1" operator="greaterThan">
      <formula>$T$39</formula>
    </cfRule>
    <cfRule type="cellIs" dxfId="656" priority="31" operator="equal">
      <formula>$X$39</formula>
    </cfRule>
    <cfRule type="cellIs" dxfId="655" priority="135" stopIfTrue="1" operator="greaterThan">
      <formula>$S$39</formula>
    </cfRule>
  </conditionalFormatting>
  <conditionalFormatting sqref="D40:R40 AF40:AH40">
    <cfRule type="cellIs" dxfId="654" priority="129" stopIfTrue="1" operator="greaterThan">
      <formula>$U$40</formula>
    </cfRule>
    <cfRule type="cellIs" dxfId="653" priority="30" operator="equal">
      <formula>$X$40</formula>
    </cfRule>
    <cfRule type="cellIs" dxfId="652" priority="130" stopIfTrue="1" operator="greaterThan">
      <formula>$T$40</formula>
    </cfRule>
    <cfRule type="cellIs" dxfId="651" priority="131" stopIfTrue="1" operator="greaterThan">
      <formula>$S$40</formula>
    </cfRule>
  </conditionalFormatting>
  <conditionalFormatting sqref="D41:R41 AF41:AH41">
    <cfRule type="cellIs" dxfId="650" priority="29" operator="equal">
      <formula>$X$41</formula>
    </cfRule>
    <cfRule type="cellIs" dxfId="649" priority="125" stopIfTrue="1" operator="greaterThan">
      <formula>$U$41</formula>
    </cfRule>
    <cfRule type="cellIs" dxfId="648" priority="126" stopIfTrue="1" operator="greaterThan">
      <formula>$T$41</formula>
    </cfRule>
    <cfRule type="cellIs" dxfId="647" priority="127" stopIfTrue="1" operator="greaterThan">
      <formula>$S$41</formula>
    </cfRule>
  </conditionalFormatting>
  <conditionalFormatting sqref="D42:R42 AF42:AH42">
    <cfRule type="cellIs" dxfId="646" priority="123" stopIfTrue="1" operator="greaterThan">
      <formula>$S$42</formula>
    </cfRule>
    <cfRule type="cellIs" dxfId="645" priority="121" stopIfTrue="1" operator="greaterThan">
      <formula>$U$42</formula>
    </cfRule>
    <cfRule type="cellIs" dxfId="644" priority="122" stopIfTrue="1" operator="greaterThan">
      <formula>$T$42</formula>
    </cfRule>
    <cfRule type="cellIs" dxfId="643" priority="28" operator="equal">
      <formula>$X$42</formula>
    </cfRule>
  </conditionalFormatting>
  <conditionalFormatting sqref="D43:R43 AF43:AH43">
    <cfRule type="cellIs" dxfId="642" priority="118" stopIfTrue="1" operator="greaterThan">
      <formula>$T$43</formula>
    </cfRule>
    <cfRule type="cellIs" dxfId="641" priority="117" stopIfTrue="1" operator="greaterThan">
      <formula>$U$43</formula>
    </cfRule>
    <cfRule type="cellIs" dxfId="640" priority="27" operator="equal">
      <formula>$X$43</formula>
    </cfRule>
    <cfRule type="cellIs" dxfId="639" priority="119" stopIfTrue="1" operator="greaterThan">
      <formula>$S$43</formula>
    </cfRule>
  </conditionalFormatting>
  <conditionalFormatting sqref="D44:R44 AF44:AH44">
    <cfRule type="cellIs" dxfId="638" priority="115" stopIfTrue="1" operator="greaterThan">
      <formula>$S$44</formula>
    </cfRule>
    <cfRule type="cellIs" dxfId="637" priority="113" stopIfTrue="1" operator="greaterThan">
      <formula>$U$44</formula>
    </cfRule>
    <cfRule type="cellIs" dxfId="636" priority="114" stopIfTrue="1" operator="greaterThan">
      <formula>$T$44</formula>
    </cfRule>
    <cfRule type="cellIs" dxfId="635" priority="26" operator="equal">
      <formula>$X$44</formula>
    </cfRule>
  </conditionalFormatting>
  <conditionalFormatting sqref="D45:R45 AF45:AH45">
    <cfRule type="cellIs" dxfId="634" priority="25" operator="equal">
      <formula>$X$45</formula>
    </cfRule>
    <cfRule type="cellIs" dxfId="633" priority="109" stopIfTrue="1" operator="greaterThan">
      <formula>$U$45</formula>
    </cfRule>
    <cfRule type="cellIs" dxfId="632" priority="110" stopIfTrue="1" operator="greaterThan">
      <formula>$T$45</formula>
    </cfRule>
    <cfRule type="cellIs" dxfId="631" priority="111" stopIfTrue="1" operator="greaterThan">
      <formula>$S$45</formula>
    </cfRule>
  </conditionalFormatting>
  <conditionalFormatting sqref="D46:R46 AF46:AH46">
    <cfRule type="cellIs" dxfId="630" priority="106" stopIfTrue="1" operator="greaterThan">
      <formula>$T$46</formula>
    </cfRule>
    <cfRule type="cellIs" dxfId="629" priority="24" operator="equal">
      <formula>$X$46</formula>
    </cfRule>
    <cfRule type="cellIs" dxfId="628" priority="107" stopIfTrue="1" operator="greaterThan">
      <formula>$S$46</formula>
    </cfRule>
    <cfRule type="cellIs" dxfId="627" priority="105" stopIfTrue="1" operator="greaterThan">
      <formula>$U$46</formula>
    </cfRule>
  </conditionalFormatting>
  <conditionalFormatting sqref="D47:R47 AF47:AH47">
    <cfRule type="cellIs" dxfId="626" priority="103" stopIfTrue="1" operator="greaterThan">
      <formula>$S$47</formula>
    </cfRule>
    <cfRule type="cellIs" dxfId="625" priority="102" stopIfTrue="1" operator="greaterThan">
      <formula>$T$47</formula>
    </cfRule>
    <cfRule type="cellIs" dxfId="624" priority="101" stopIfTrue="1" operator="greaterThan">
      <formula>$U$47</formula>
    </cfRule>
    <cfRule type="cellIs" dxfId="623" priority="23" operator="equal">
      <formula>$X$47</formula>
    </cfRule>
  </conditionalFormatting>
  <conditionalFormatting sqref="D48:R48 AF48:AH48">
    <cfRule type="cellIs" dxfId="622" priority="22" operator="equal">
      <formula>$X$48</formula>
    </cfRule>
    <cfRule type="cellIs" dxfId="621" priority="99" stopIfTrue="1" operator="greaterThan">
      <formula>$S$48</formula>
    </cfRule>
    <cfRule type="cellIs" dxfId="620" priority="97" stopIfTrue="1" operator="greaterThan">
      <formula>$U$48</formula>
    </cfRule>
    <cfRule type="cellIs" dxfId="619" priority="98" stopIfTrue="1" operator="greaterThan">
      <formula>$T$48</formula>
    </cfRule>
  </conditionalFormatting>
  <conditionalFormatting sqref="D49:R49 AF49:AH49">
    <cfRule type="cellIs" dxfId="618" priority="93" stopIfTrue="1" operator="greaterThan">
      <formula>$U$49</formula>
    </cfRule>
    <cfRule type="cellIs" dxfId="617" priority="95" stopIfTrue="1" operator="greaterThan">
      <formula>$S$49</formula>
    </cfRule>
    <cfRule type="cellIs" dxfId="616" priority="21" operator="equal">
      <formula>$X$49</formula>
    </cfRule>
    <cfRule type="cellIs" dxfId="615" priority="94" stopIfTrue="1" operator="greaterThan">
      <formula>$T$49</formula>
    </cfRule>
  </conditionalFormatting>
  <conditionalFormatting sqref="D50:R50 AF50:AH50">
    <cfRule type="cellIs" dxfId="614" priority="90" stopIfTrue="1" operator="greaterThan">
      <formula>$T$50</formula>
    </cfRule>
    <cfRule type="cellIs" dxfId="613" priority="89" stopIfTrue="1" operator="greaterThan">
      <formula>$U$50</formula>
    </cfRule>
    <cfRule type="cellIs" dxfId="612" priority="20" operator="equal">
      <formula>$X$50</formula>
    </cfRule>
    <cfRule type="cellIs" dxfId="611" priority="91" stopIfTrue="1" operator="greaterThan">
      <formula>$S$50</formula>
    </cfRule>
  </conditionalFormatting>
  <conditionalFormatting sqref="D51:R51 AF51:AH51">
    <cfRule type="cellIs" dxfId="610" priority="86" stopIfTrue="1" operator="greaterThan">
      <formula>$T$51</formula>
    </cfRule>
    <cfRule type="cellIs" dxfId="609" priority="87" stopIfTrue="1" operator="greaterThan">
      <formula>$S$51</formula>
    </cfRule>
    <cfRule type="cellIs" dxfId="608" priority="19" operator="equal">
      <formula>$X$51</formula>
    </cfRule>
    <cfRule type="cellIs" dxfId="607" priority="85" stopIfTrue="1" operator="greaterThan">
      <formula>$U$51</formula>
    </cfRule>
  </conditionalFormatting>
  <conditionalFormatting sqref="D52:R52 AF52:AH52">
    <cfRule type="cellIs" dxfId="606" priority="75" stopIfTrue="1" operator="notBetween">
      <formula>$U$52</formula>
      <formula>$V$52</formula>
    </cfRule>
  </conditionalFormatting>
  <conditionalFormatting sqref="D53:R53 AF53:AH53">
    <cfRule type="cellIs" dxfId="605" priority="74" stopIfTrue="1" operator="notEqual">
      <formula>$V$53</formula>
    </cfRule>
  </conditionalFormatting>
  <conditionalFormatting sqref="D54:R54 AF54:AH54">
    <cfRule type="cellIs" dxfId="604" priority="73" stopIfTrue="1" operator="notEqual">
      <formula>$V$54</formula>
    </cfRule>
  </conditionalFormatting>
  <conditionalFormatting sqref="D55:R55 AF55:AH55">
    <cfRule type="cellIs" dxfId="603" priority="82" stopIfTrue="1" operator="greaterThan">
      <formula>$T$55</formula>
    </cfRule>
    <cfRule type="cellIs" dxfId="602" priority="81" stopIfTrue="1" operator="greaterThan">
      <formula>$U$55</formula>
    </cfRule>
    <cfRule type="cellIs" dxfId="601" priority="83" stopIfTrue="1" operator="greaterThan">
      <formula>$S$55</formula>
    </cfRule>
    <cfRule type="cellIs" dxfId="600" priority="18" operator="equal">
      <formula>$X$55</formula>
    </cfRule>
  </conditionalFormatting>
  <conditionalFormatting sqref="D56:R56 AF56:AH56">
    <cfRule type="cellIs" dxfId="599" priority="79" stopIfTrue="1" operator="greaterThan">
      <formula>$S$56</formula>
    </cfRule>
    <cfRule type="cellIs" dxfId="598" priority="78" stopIfTrue="1" operator="greaterThan">
      <formula>$T$56</formula>
    </cfRule>
    <cfRule type="cellIs" dxfId="597" priority="77" stopIfTrue="1" operator="greaterThan">
      <formula>$U$56</formula>
    </cfRule>
    <cfRule type="cellIs" dxfId="596" priority="17" operator="equal">
      <formula>$X$56</formula>
    </cfRule>
  </conditionalFormatting>
  <conditionalFormatting sqref="P6">
    <cfRule type="cellIs" dxfId="595" priority="3" stopIfTrue="1" operator="greaterThan">
      <formula>$U$6</formula>
    </cfRule>
    <cfRule type="cellIs" dxfId="594" priority="4" stopIfTrue="1" operator="greaterThan">
      <formula>$T$6</formula>
    </cfRule>
    <cfRule type="cellIs" dxfId="593" priority="5" stopIfTrue="1" operator="greaterThan">
      <formula>$S$6</formula>
    </cfRule>
    <cfRule type="cellIs" dxfId="592" priority="2" stopIfTrue="1" operator="greaterThan">
      <formula>$V$6</formula>
    </cfRule>
  </conditionalFormatting>
  <conditionalFormatting sqref="P7:R7">
    <cfRule type="cellIs" dxfId="591" priority="1" stopIfTrue="1" operator="equal">
      <formula>$V$7</formula>
    </cfRule>
  </conditionalFormatting>
  <conditionalFormatting sqref="P8:R56">
    <cfRule type="cellIs" dxfId="590" priority="7" stopIfTrue="1" operator="equal">
      <formula>$W$6</formula>
    </cfRule>
    <cfRule type="cellIs" dxfId="589" priority="8" stopIfTrue="1" operator="greaterThan">
      <formula>$V$8</formula>
    </cfRule>
    <cfRule type="cellIs" dxfId="588" priority="10" stopIfTrue="1" operator="greaterThan">
      <formula>$T$8</formula>
    </cfRule>
    <cfRule type="cellIs" dxfId="587" priority="11" stopIfTrue="1" operator="greaterThan">
      <formula>$S$8</formula>
    </cfRule>
    <cfRule type="cellIs" dxfId="586" priority="9" stopIfTrue="1" operator="greaterThan">
      <formula>$U$8</formula>
    </cfRule>
    <cfRule type="cellIs" dxfId="585" priority="6" stopIfTrue="1" operator="equal">
      <formula>$X$8</formula>
    </cfRule>
  </conditionalFormatting>
  <conditionalFormatting sqref="AF6">
    <cfRule type="cellIs" dxfId="584" priority="16" stopIfTrue="1" operator="greaterThan">
      <formula>$S$6</formula>
    </cfRule>
    <cfRule type="cellIs" dxfId="583" priority="15" stopIfTrue="1" operator="greaterThan">
      <formula>$T$6</formula>
    </cfRule>
    <cfRule type="cellIs" dxfId="582" priority="14" stopIfTrue="1" operator="greaterThan">
      <formula>$U$6</formula>
    </cfRule>
    <cfRule type="cellIs" dxfId="581" priority="13" stopIfTrue="1" operator="greaterThan">
      <formula>$V$6</formula>
    </cfRule>
  </conditionalFormatting>
  <conditionalFormatting sqref="AF7:AH7">
    <cfRule type="cellIs" dxfId="580" priority="12" stopIfTrue="1" operator="equal">
      <formula>$V$7</formula>
    </cfRule>
  </conditionalFormatting>
  <conditionalFormatting sqref="AF8:AH56 D8:O8">
    <cfRule type="cellIs" dxfId="579" priority="55" stopIfTrue="1" operator="equal">
      <formula>$X$8</formula>
    </cfRule>
  </conditionalFormatting>
  <conditionalFormatting sqref="AF8:AH56">
    <cfRule type="cellIs" dxfId="578" priority="68" stopIfTrue="1" operator="equal">
      <formula>$W$6</formula>
    </cfRule>
    <cfRule type="cellIs" dxfId="577" priority="256" stopIfTrue="1" operator="greaterThan">
      <formula>$V$8</formula>
    </cfRule>
    <cfRule type="cellIs" dxfId="576" priority="257" stopIfTrue="1" operator="greaterThan">
      <formula>$U$8</formula>
    </cfRule>
    <cfRule type="cellIs" dxfId="575" priority="258" stopIfTrue="1" operator="greaterThan">
      <formula>$T$8</formula>
    </cfRule>
    <cfRule type="cellIs" dxfId="574" priority="259" stopIfTrue="1" operator="greaterThan">
      <formula>$S$8</formula>
    </cfRule>
  </conditionalFormatting>
  <conditionalFormatting sqref="AF9:AH9 D9:R9">
    <cfRule type="cellIs" dxfId="573" priority="62" operator="equal">
      <formula>$X$9</formula>
    </cfRule>
    <cfRule type="cellIs" dxfId="572" priority="252" stopIfTrue="1" operator="greaterThan">
      <formula>$V$9</formula>
    </cfRule>
  </conditionalFormatting>
  <conditionalFormatting sqref="AF10:AH10 D10:R10">
    <cfRule type="cellIs" dxfId="571" priority="61" stopIfTrue="1" operator="equal">
      <formula>$X$10</formula>
    </cfRule>
    <cfRule type="cellIs" dxfId="570" priority="248" stopIfTrue="1" operator="greaterThan">
      <formula>$V$10</formula>
    </cfRule>
  </conditionalFormatting>
  <conditionalFormatting sqref="AF11:AH11 D11:R11">
    <cfRule type="cellIs" dxfId="569" priority="60" stopIfTrue="1" operator="equal">
      <formula>$X$11</formula>
    </cfRule>
    <cfRule type="cellIs" dxfId="568" priority="244" stopIfTrue="1" operator="greaterThan">
      <formula>$V$11</formula>
    </cfRule>
  </conditionalFormatting>
  <conditionalFormatting sqref="AF12:AH12 D12:R12">
    <cfRule type="cellIs" dxfId="567" priority="240" stopIfTrue="1" operator="greaterThan">
      <formula>$V$12</formula>
    </cfRule>
    <cfRule type="cellIs" dxfId="566" priority="59" stopIfTrue="1" operator="equal">
      <formula>$X$12</formula>
    </cfRule>
  </conditionalFormatting>
  <conditionalFormatting sqref="AF13:AH13 D13:R13">
    <cfRule type="cellIs" dxfId="565" priority="236" stopIfTrue="1" operator="greaterThan">
      <formula>$V$13</formula>
    </cfRule>
    <cfRule type="cellIs" dxfId="564" priority="58" operator="equal">
      <formula>$X$13</formula>
    </cfRule>
  </conditionalFormatting>
  <conditionalFormatting sqref="AF14:AH14 D14:R14">
    <cfRule type="cellIs" dxfId="563" priority="57" operator="equal">
      <formula>$X$14</formula>
    </cfRule>
    <cfRule type="cellIs" dxfId="562" priority="232" stopIfTrue="1" operator="greaterThan">
      <formula>$V$14</formula>
    </cfRule>
  </conditionalFormatting>
  <conditionalFormatting sqref="AF15:AH15 D15:R15">
    <cfRule type="cellIs" dxfId="561" priority="56" operator="equal">
      <formula>$X$15</formula>
    </cfRule>
    <cfRule type="cellIs" dxfId="560" priority="228" stopIfTrue="1" operator="greaterThan">
      <formula>$V$15</formula>
    </cfRule>
  </conditionalFormatting>
  <conditionalFormatting sqref="AF16:AH16 D16:R16">
    <cfRule type="cellIs" dxfId="559" priority="224" stopIfTrue="1" operator="greaterThan">
      <formula>$V$16</formula>
    </cfRule>
  </conditionalFormatting>
  <conditionalFormatting sqref="AF17:AH17 D17:R17">
    <cfRule type="cellIs" dxfId="558" priority="220" stopIfTrue="1" operator="greaterThan">
      <formula>$V$17</formula>
    </cfRule>
  </conditionalFormatting>
  <conditionalFormatting sqref="AF18:AH18 D18:R18">
    <cfRule type="cellIs" dxfId="557" priority="216" stopIfTrue="1" operator="greaterThan">
      <formula>$V$18</formula>
    </cfRule>
  </conditionalFormatting>
  <conditionalFormatting sqref="AF19:AH19 D19:R19">
    <cfRule type="cellIs" dxfId="556" priority="212" stopIfTrue="1" operator="greaterThan">
      <formula>$V$19</formula>
    </cfRule>
  </conditionalFormatting>
  <conditionalFormatting sqref="AF20:AH20 D20:R20">
    <cfRule type="cellIs" dxfId="555" priority="208" stopIfTrue="1" operator="greaterThan">
      <formula>$V$20</formula>
    </cfRule>
  </conditionalFormatting>
  <conditionalFormatting sqref="AF21:AH21 D21:R21">
    <cfRule type="cellIs" dxfId="554" priority="204" stopIfTrue="1" operator="greaterThan">
      <formula>$V$21</formula>
    </cfRule>
  </conditionalFormatting>
  <conditionalFormatting sqref="AF22:AH22 D22:R22">
    <cfRule type="cellIs" dxfId="553" priority="200" stopIfTrue="1" operator="greaterThan">
      <formula>$V$22</formula>
    </cfRule>
  </conditionalFormatting>
  <conditionalFormatting sqref="AF23:AH23 D23:R23">
    <cfRule type="cellIs" dxfId="552" priority="196" stopIfTrue="1" operator="greaterThan">
      <formula>$V$23</formula>
    </cfRule>
  </conditionalFormatting>
  <conditionalFormatting sqref="AF24:AH24 D24:R24">
    <cfRule type="cellIs" dxfId="551" priority="192" stopIfTrue="1" operator="greaterThan">
      <formula>$V$24</formula>
    </cfRule>
  </conditionalFormatting>
  <conditionalFormatting sqref="AF25:AH25 D25:R25">
    <cfRule type="cellIs" dxfId="550" priority="188" stopIfTrue="1" operator="greaterThan">
      <formula>$V$25</formula>
    </cfRule>
  </conditionalFormatting>
  <conditionalFormatting sqref="AF26:AH26 D26:R26">
    <cfRule type="cellIs" dxfId="549" priority="184" stopIfTrue="1" operator="greaterThan">
      <formula>$V$26</formula>
    </cfRule>
  </conditionalFormatting>
  <conditionalFormatting sqref="AF27:AH27 D27:R27">
    <cfRule type="cellIs" dxfId="548" priority="180" stopIfTrue="1" operator="greaterThan">
      <formula>$V$27</formula>
    </cfRule>
  </conditionalFormatting>
  <conditionalFormatting sqref="AF28:AH28 D28:R28">
    <cfRule type="cellIs" dxfId="547" priority="176" stopIfTrue="1" operator="greaterThan">
      <formula>$V$28</formula>
    </cfRule>
  </conditionalFormatting>
  <conditionalFormatting sqref="AF29:AH29 D29:R29">
    <cfRule type="cellIs" dxfId="546" priority="172" stopIfTrue="1" operator="greaterThan">
      <formula>$V$29</formula>
    </cfRule>
  </conditionalFormatting>
  <conditionalFormatting sqref="AF30:AH30 D30:R30">
    <cfRule type="cellIs" dxfId="545" priority="168" stopIfTrue="1" operator="greaterThan">
      <formula>$V$30</formula>
    </cfRule>
  </conditionalFormatting>
  <conditionalFormatting sqref="AF31:AH31 D31:R31">
    <cfRule type="cellIs" dxfId="544" priority="164" stopIfTrue="1" operator="greaterThan">
      <formula>$V$31</formula>
    </cfRule>
  </conditionalFormatting>
  <conditionalFormatting sqref="AF32:AH32 D32:R32">
    <cfRule type="cellIs" dxfId="543" priority="160" stopIfTrue="1" operator="greaterThan">
      <formula>$V$32</formula>
    </cfRule>
  </conditionalFormatting>
  <conditionalFormatting sqref="AF33:AH33 D33:R33">
    <cfRule type="cellIs" dxfId="542" priority="156" stopIfTrue="1" operator="greaterThan">
      <formula>$V$33</formula>
    </cfRule>
  </conditionalFormatting>
  <conditionalFormatting sqref="AF34:AH34 D34:R34">
    <cfRule type="cellIs" dxfId="541" priority="152" stopIfTrue="1" operator="greaterThan">
      <formula>$V$34</formula>
    </cfRule>
  </conditionalFormatting>
  <conditionalFormatting sqref="AF35:AH35 D35:R35">
    <cfRule type="cellIs" dxfId="540" priority="148" stopIfTrue="1" operator="greaterThan">
      <formula>$V$35</formula>
    </cfRule>
  </conditionalFormatting>
  <conditionalFormatting sqref="AF36:AH36 D36:R36">
    <cfRule type="cellIs" dxfId="539" priority="144" stopIfTrue="1" operator="greaterThan">
      <formula>$V$36</formula>
    </cfRule>
  </conditionalFormatting>
  <conditionalFormatting sqref="AF37:AH37 D37:R37">
    <cfRule type="cellIs" dxfId="538" priority="140" stopIfTrue="1" operator="greaterThan">
      <formula>$V$37</formula>
    </cfRule>
  </conditionalFormatting>
  <conditionalFormatting sqref="AF38:AH38 D38:R38">
    <cfRule type="cellIs" dxfId="537" priority="136" stopIfTrue="1" operator="greaterThan">
      <formula>$V$38</formula>
    </cfRule>
  </conditionalFormatting>
  <conditionalFormatting sqref="AF39:AH39 D39:R39">
    <cfRule type="cellIs" dxfId="536" priority="132" stopIfTrue="1" operator="greaterThan">
      <formula>$V$39</formula>
    </cfRule>
  </conditionalFormatting>
  <conditionalFormatting sqref="AF40:AH40 D40:R40">
    <cfRule type="cellIs" dxfId="535" priority="128" stopIfTrue="1" operator="greaterThan">
      <formula>$V$40</formula>
    </cfRule>
  </conditionalFormatting>
  <conditionalFormatting sqref="AF41:AH41 D41:R41">
    <cfRule type="cellIs" dxfId="534" priority="124" stopIfTrue="1" operator="greaterThan">
      <formula>$V$41</formula>
    </cfRule>
  </conditionalFormatting>
  <conditionalFormatting sqref="AF42:AH42 D42:R42">
    <cfRule type="cellIs" dxfId="533" priority="120" stopIfTrue="1" operator="greaterThan">
      <formula>$V$42</formula>
    </cfRule>
  </conditionalFormatting>
  <conditionalFormatting sqref="AF43:AH43 D43:R43">
    <cfRule type="cellIs" dxfId="532" priority="116" stopIfTrue="1" operator="greaterThan">
      <formula>$V$43</formula>
    </cfRule>
  </conditionalFormatting>
  <conditionalFormatting sqref="AF44:AH44 D44:R44">
    <cfRule type="cellIs" dxfId="531" priority="112" stopIfTrue="1" operator="greaterThan">
      <formula>$V$44</formula>
    </cfRule>
  </conditionalFormatting>
  <conditionalFormatting sqref="AF45:AH45 D45:R45">
    <cfRule type="cellIs" dxfId="530" priority="108" stopIfTrue="1" operator="greaterThan">
      <formula>$V$45</formula>
    </cfRule>
  </conditionalFormatting>
  <conditionalFormatting sqref="AF46:AH46 D46:R46">
    <cfRule type="cellIs" dxfId="529" priority="104" stopIfTrue="1" operator="greaterThan">
      <formula>$V$46</formula>
    </cfRule>
  </conditionalFormatting>
  <conditionalFormatting sqref="AF47:AH47 D47:R47">
    <cfRule type="cellIs" dxfId="528" priority="100" stopIfTrue="1" operator="greaterThan">
      <formula>$V$47</formula>
    </cfRule>
  </conditionalFormatting>
  <conditionalFormatting sqref="AF48:AH48 D48:R48">
    <cfRule type="cellIs" dxfId="527" priority="96" stopIfTrue="1" operator="greaterThan">
      <formula>$V$48</formula>
    </cfRule>
  </conditionalFormatting>
  <conditionalFormatting sqref="AF49:AH49 D49:R49">
    <cfRule type="cellIs" dxfId="526" priority="92" stopIfTrue="1" operator="greaterThan">
      <formula>$V$49</formula>
    </cfRule>
  </conditionalFormatting>
  <conditionalFormatting sqref="AF50:AH50 D50:R50">
    <cfRule type="cellIs" dxfId="525" priority="88" stopIfTrue="1" operator="greaterThan">
      <formula>$V$50</formula>
    </cfRule>
  </conditionalFormatting>
  <conditionalFormatting sqref="AF51:AH51 D51:R51">
    <cfRule type="cellIs" dxfId="524" priority="84" stopIfTrue="1" operator="greaterThan">
      <formula>$V$51</formula>
    </cfRule>
  </conditionalFormatting>
  <conditionalFormatting sqref="AF52:AH52 D52:R52">
    <cfRule type="cellIs" priority="72" stopIfTrue="1" operator="equal">
      <formula>$T$52</formula>
    </cfRule>
  </conditionalFormatting>
  <conditionalFormatting sqref="AF53:AH53 D53:R53">
    <cfRule type="cellIs" priority="71" stopIfTrue="1" operator="equal">
      <formula>$U$53</formula>
    </cfRule>
  </conditionalFormatting>
  <conditionalFormatting sqref="AF54:AH54 D54:R54">
    <cfRule type="cellIs" priority="70" stopIfTrue="1" operator="equal">
      <formula>$U$54</formula>
    </cfRule>
  </conditionalFormatting>
  <conditionalFormatting sqref="AF55:AH55 D55:R55">
    <cfRule type="cellIs" dxfId="523" priority="80" stopIfTrue="1" operator="greaterThan">
      <formula>$V$55</formula>
    </cfRule>
  </conditionalFormatting>
  <conditionalFormatting sqref="AF56:AH56 D56:R56">
    <cfRule type="cellIs" dxfId="522" priority="76" stopIfTrue="1" operator="greaterThan">
      <formula>$V$56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6679-4B2B-4198-8D74-381D9290E601}">
  <dimension ref="A1:AH60"/>
  <sheetViews>
    <sheetView topLeftCell="A26" zoomScale="85" zoomScaleNormal="85" workbookViewId="0">
      <selection activeCell="H58" sqref="H58:H60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24" width="11.625" style="5" hidden="1" customWidth="1"/>
    <col min="25" max="26" width="0" style="5" hidden="1" customWidth="1"/>
    <col min="27" max="27" width="11.625" style="5" hidden="1" customWidth="1"/>
    <col min="28" max="30" width="18.375" style="5" hidden="1" customWidth="1"/>
    <col min="31" max="34" width="0" style="5" hidden="1" customWidth="1"/>
    <col min="35" max="16384" width="9" style="5"/>
  </cols>
  <sheetData>
    <row r="1" spans="1:34" ht="21" x14ac:dyDescent="0.15">
      <c r="A1" s="42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34" x14ac:dyDescent="0.15">
      <c r="D2" s="23" t="s">
        <v>64</v>
      </c>
      <c r="E2" s="5" t="s">
        <v>142</v>
      </c>
      <c r="AF2" s="44" t="s">
        <v>130</v>
      </c>
      <c r="AG2" s="44"/>
      <c r="AH2" s="44"/>
    </row>
    <row r="3" spans="1:34" x14ac:dyDescent="0.15">
      <c r="AF3" s="44"/>
      <c r="AG3" s="44"/>
      <c r="AH3" s="44"/>
    </row>
    <row r="4" spans="1:34" ht="14.25" thickBot="1" x14ac:dyDescent="0.2">
      <c r="A4" s="43" t="s">
        <v>58</v>
      </c>
      <c r="B4" s="43"/>
      <c r="C4" s="43"/>
      <c r="D4" s="30">
        <v>45761</v>
      </c>
      <c r="E4" s="30">
        <v>45789</v>
      </c>
      <c r="F4" s="30">
        <v>45817</v>
      </c>
      <c r="G4" s="30">
        <v>45852</v>
      </c>
      <c r="H4" s="30">
        <v>45881</v>
      </c>
      <c r="I4" s="30"/>
      <c r="J4" s="30"/>
      <c r="K4" s="30"/>
      <c r="L4" s="30"/>
      <c r="M4" s="30"/>
      <c r="N4" s="30"/>
      <c r="O4" s="30"/>
      <c r="P4" s="24" t="s">
        <v>92</v>
      </c>
      <c r="Q4" s="25" t="s">
        <v>93</v>
      </c>
      <c r="R4" s="25" t="s">
        <v>94</v>
      </c>
      <c r="S4" s="33">
        <v>0.1</v>
      </c>
      <c r="T4" s="33">
        <v>0.2</v>
      </c>
      <c r="U4" s="33">
        <v>0.5</v>
      </c>
      <c r="V4" s="33">
        <v>1</v>
      </c>
      <c r="X4" s="5" t="s">
        <v>99</v>
      </c>
      <c r="Y4" s="5" t="s">
        <v>123</v>
      </c>
      <c r="Z4" s="5" t="s">
        <v>124</v>
      </c>
      <c r="AA4" s="5" t="s">
        <v>125</v>
      </c>
      <c r="AB4" s="5" t="s">
        <v>126</v>
      </c>
      <c r="AC4" s="5" t="s">
        <v>127</v>
      </c>
      <c r="AD4" s="5" t="s">
        <v>128</v>
      </c>
      <c r="AE4" s="5" t="s">
        <v>129</v>
      </c>
      <c r="AF4" s="24" t="s">
        <v>92</v>
      </c>
      <c r="AG4" s="25" t="s">
        <v>93</v>
      </c>
      <c r="AH4" s="25" t="s">
        <v>94</v>
      </c>
    </row>
    <row r="5" spans="1:34" ht="14.25" thickTop="1" x14ac:dyDescent="0.15">
      <c r="A5" s="6" t="s">
        <v>50</v>
      </c>
      <c r="B5" s="6" t="s">
        <v>51</v>
      </c>
      <c r="C5" s="6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  <c r="AF5" s="27"/>
      <c r="AG5" s="26"/>
      <c r="AH5" s="26"/>
    </row>
    <row r="6" spans="1:34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36"/>
      <c r="P6" s="37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  <c r="W6" s="5" t="s">
        <v>98</v>
      </c>
      <c r="X6" s="5">
        <v>0</v>
      </c>
      <c r="Y6" s="5">
        <v>0</v>
      </c>
      <c r="Z6" s="5">
        <f>12-AA6</f>
        <v>12</v>
      </c>
      <c r="AA6" s="5">
        <f>COUNTIF(D6:O6,"-")</f>
        <v>0</v>
      </c>
      <c r="AB6" s="5">
        <f>COUNTIF(D6:O6,"0")</f>
        <v>5</v>
      </c>
      <c r="AC6" s="5">
        <f>AA6*Y6</f>
        <v>0</v>
      </c>
      <c r="AD6" s="5">
        <f>SUM(D6:O6)</f>
        <v>0</v>
      </c>
      <c r="AE6" s="5">
        <f>(AC6+AD6)/Z6</f>
        <v>0</v>
      </c>
      <c r="AF6" s="37">
        <f>MAX(D6:O6)</f>
        <v>0</v>
      </c>
      <c r="AG6" s="8">
        <f>MIN(D6:O6)</f>
        <v>0</v>
      </c>
      <c r="AH6" s="8">
        <f>IF(Z6=AB6,Y6,AE6)</f>
        <v>0</v>
      </c>
    </row>
    <row r="7" spans="1:34" x14ac:dyDescent="0.15">
      <c r="A7" s="9">
        <v>2</v>
      </c>
      <c r="B7" s="1" t="s">
        <v>1</v>
      </c>
      <c r="C7" s="9" t="s">
        <v>53</v>
      </c>
      <c r="D7" s="10" t="s">
        <v>133</v>
      </c>
      <c r="E7" s="10" t="s">
        <v>133</v>
      </c>
      <c r="F7" s="10" t="s">
        <v>133</v>
      </c>
      <c r="G7" s="10" t="s">
        <v>133</v>
      </c>
      <c r="H7" s="10" t="s">
        <v>133</v>
      </c>
      <c r="I7" s="10" t="s">
        <v>96</v>
      </c>
      <c r="J7" s="10" t="s">
        <v>96</v>
      </c>
      <c r="K7" s="10" t="s">
        <v>96</v>
      </c>
      <c r="L7" s="10" t="s">
        <v>96</v>
      </c>
      <c r="M7" s="10" t="s">
        <v>96</v>
      </c>
      <c r="N7" s="10" t="s">
        <v>96</v>
      </c>
      <c r="O7" s="10" t="s">
        <v>96</v>
      </c>
      <c r="P7" s="29"/>
      <c r="Q7" s="10"/>
      <c r="R7" s="10"/>
      <c r="U7" s="5" t="s">
        <v>96</v>
      </c>
      <c r="V7" s="5" t="s">
        <v>97</v>
      </c>
      <c r="X7" s="5" t="s">
        <v>100</v>
      </c>
      <c r="AF7" s="29"/>
      <c r="AG7" s="10"/>
      <c r="AH7" s="10"/>
    </row>
    <row r="8" spans="1:34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29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X8" s="5" t="s">
        <v>103</v>
      </c>
      <c r="Y8" s="5">
        <v>2.9999999999999997E-4</v>
      </c>
      <c r="Z8" s="5">
        <f>12-AA8</f>
        <v>12</v>
      </c>
      <c r="AA8" s="5">
        <f>COUNTIF(D8:O8,"-")</f>
        <v>0</v>
      </c>
      <c r="AB8" s="5">
        <f>Z8-COUNT(D8:O8)</f>
        <v>12</v>
      </c>
      <c r="AC8" s="5">
        <f t="shared" ref="AC8:AC56" si="3">AB8*Y8</f>
        <v>3.5999999999999999E-3</v>
      </c>
      <c r="AD8" s="5">
        <f t="shared" ref="AD8:AD56" si="4">SUM(D8:O8)</f>
        <v>0</v>
      </c>
      <c r="AE8" s="5">
        <f t="shared" ref="AE8:AE56" si="5">(AC8+AD8)/Z8</f>
        <v>2.9999999999999997E-4</v>
      </c>
      <c r="AF8" s="29" t="str">
        <f t="shared" ref="AF8:AF56" si="6">IF(Z8=0,"",IF(Z8=AB8,"&lt;"&amp;Y8,MAX(D8:O8)))</f>
        <v>&lt;0.0003</v>
      </c>
      <c r="AG8" s="10" t="str">
        <f t="shared" ref="AG8:AG56" si="7">IF(Z8=0,"",IF(AB8&gt;=1,"&lt;"&amp;Y8,MIN(D8:O8)))</f>
        <v>&lt;0.0003</v>
      </c>
      <c r="AH8" s="10" t="str">
        <f t="shared" ref="AH8:AH56" si="8">IF(Z8=0,"",IF(Z8=AB8,"&lt;"&amp;Y8,AE8))</f>
        <v>&lt;0.0003</v>
      </c>
    </row>
    <row r="9" spans="1:34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29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  <c r="X9" s="5" t="s">
        <v>104</v>
      </c>
      <c r="Y9" s="5">
        <v>5.0000000000000002E-5</v>
      </c>
      <c r="Z9" s="5">
        <f t="shared" ref="Z9:Z56" si="9">12-AA9</f>
        <v>12</v>
      </c>
      <c r="AA9" s="5">
        <f t="shared" ref="AA9:AA56" si="10">COUNTIF(D9:O9,"-")</f>
        <v>0</v>
      </c>
      <c r="AB9" s="5">
        <f t="shared" ref="AB9:AB56" si="11">Z9-COUNT(D9:O9)</f>
        <v>12</v>
      </c>
      <c r="AC9" s="5">
        <f t="shared" si="3"/>
        <v>6.0000000000000006E-4</v>
      </c>
      <c r="AD9" s="5">
        <f t="shared" si="4"/>
        <v>0</v>
      </c>
      <c r="AE9" s="5">
        <f t="shared" si="5"/>
        <v>5.0000000000000002E-5</v>
      </c>
      <c r="AF9" s="29" t="str">
        <f t="shared" si="6"/>
        <v>&lt;0.00005</v>
      </c>
      <c r="AG9" s="10" t="str">
        <f t="shared" si="7"/>
        <v>&lt;0.00005</v>
      </c>
      <c r="AH9" s="10" t="str">
        <f t="shared" si="8"/>
        <v>&lt;0.00005</v>
      </c>
    </row>
    <row r="10" spans="1:34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29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  <c r="X10" s="5" t="s">
        <v>101</v>
      </c>
      <c r="Y10" s="5">
        <v>1E-3</v>
      </c>
      <c r="Z10" s="5">
        <f t="shared" si="9"/>
        <v>12</v>
      </c>
      <c r="AA10" s="5">
        <f t="shared" si="10"/>
        <v>0</v>
      </c>
      <c r="AB10" s="5">
        <f t="shared" si="11"/>
        <v>12</v>
      </c>
      <c r="AC10" s="5">
        <f t="shared" si="3"/>
        <v>1.2E-2</v>
      </c>
      <c r="AD10" s="5">
        <f t="shared" si="4"/>
        <v>0</v>
      </c>
      <c r="AE10" s="5">
        <f t="shared" si="5"/>
        <v>1E-3</v>
      </c>
      <c r="AF10" s="29" t="str">
        <f t="shared" si="6"/>
        <v>&lt;0.001</v>
      </c>
      <c r="AG10" s="10" t="str">
        <f t="shared" si="7"/>
        <v>&lt;0.001</v>
      </c>
      <c r="AH10" s="10" t="str">
        <f t="shared" si="8"/>
        <v>&lt;0.001</v>
      </c>
    </row>
    <row r="11" spans="1:34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29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  <c r="X11" s="5" t="s">
        <v>101</v>
      </c>
      <c r="Y11" s="5">
        <v>1E-3</v>
      </c>
      <c r="Z11" s="5">
        <f t="shared" si="9"/>
        <v>12</v>
      </c>
      <c r="AA11" s="5">
        <f t="shared" si="10"/>
        <v>0</v>
      </c>
      <c r="AB11" s="5">
        <f t="shared" si="11"/>
        <v>12</v>
      </c>
      <c r="AC11" s="5">
        <f t="shared" si="3"/>
        <v>1.2E-2</v>
      </c>
      <c r="AD11" s="5">
        <f t="shared" si="4"/>
        <v>0</v>
      </c>
      <c r="AE11" s="5">
        <f t="shared" si="5"/>
        <v>1E-3</v>
      </c>
      <c r="AF11" s="29" t="str">
        <f t="shared" si="6"/>
        <v>&lt;0.001</v>
      </c>
      <c r="AG11" s="10" t="str">
        <f t="shared" si="7"/>
        <v>&lt;0.001</v>
      </c>
      <c r="AH11" s="10" t="str">
        <f t="shared" si="8"/>
        <v>&lt;0.001</v>
      </c>
    </row>
    <row r="12" spans="1:34" x14ac:dyDescent="0.15">
      <c r="A12" s="9">
        <v>7</v>
      </c>
      <c r="B12" s="1" t="s">
        <v>6</v>
      </c>
      <c r="C12" s="9" t="s">
        <v>68</v>
      </c>
      <c r="D12" s="8"/>
      <c r="E12" s="10" t="s">
        <v>145</v>
      </c>
      <c r="F12" s="10"/>
      <c r="G12" s="10"/>
      <c r="H12" s="10" t="s">
        <v>145</v>
      </c>
      <c r="I12" s="10"/>
      <c r="J12" s="10"/>
      <c r="K12" s="10"/>
      <c r="L12" s="10"/>
      <c r="M12" s="10"/>
      <c r="N12" s="10"/>
      <c r="O12" s="11"/>
      <c r="P12" s="29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  <c r="X12" s="5" t="s">
        <v>101</v>
      </c>
      <c r="Y12" s="5">
        <v>1E-3</v>
      </c>
      <c r="Z12" s="5">
        <f t="shared" si="9"/>
        <v>12</v>
      </c>
      <c r="AA12" s="5">
        <f t="shared" si="10"/>
        <v>0</v>
      </c>
      <c r="AB12" s="5">
        <f t="shared" si="11"/>
        <v>12</v>
      </c>
      <c r="AC12" s="5">
        <f t="shared" si="3"/>
        <v>1.2E-2</v>
      </c>
      <c r="AD12" s="5">
        <f t="shared" si="4"/>
        <v>0</v>
      </c>
      <c r="AE12" s="5">
        <f t="shared" si="5"/>
        <v>1E-3</v>
      </c>
      <c r="AF12" s="29" t="str">
        <f t="shared" si="6"/>
        <v>&lt;0.001</v>
      </c>
      <c r="AG12" s="10" t="str">
        <f t="shared" si="7"/>
        <v>&lt;0.001</v>
      </c>
      <c r="AH12" s="10" t="str">
        <f t="shared" si="8"/>
        <v>&lt;0.001</v>
      </c>
    </row>
    <row r="13" spans="1:34" x14ac:dyDescent="0.15">
      <c r="A13" s="9">
        <v>8</v>
      </c>
      <c r="B13" s="1" t="s">
        <v>7</v>
      </c>
      <c r="C13" s="9" t="s">
        <v>91</v>
      </c>
      <c r="D13" s="8"/>
      <c r="E13" s="10" t="s">
        <v>144</v>
      </c>
      <c r="F13" s="10"/>
      <c r="G13" s="10"/>
      <c r="H13" s="10" t="s">
        <v>144</v>
      </c>
      <c r="I13" s="10"/>
      <c r="J13" s="10"/>
      <c r="K13" s="10"/>
      <c r="L13" s="10"/>
      <c r="M13" s="10"/>
      <c r="N13" s="10"/>
      <c r="O13" s="11"/>
      <c r="P13" s="29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  <c r="X13" s="5" t="s">
        <v>105</v>
      </c>
      <c r="Y13" s="5">
        <v>2E-3</v>
      </c>
      <c r="Z13" s="5">
        <f t="shared" si="9"/>
        <v>12</v>
      </c>
      <c r="AA13" s="5">
        <f t="shared" si="10"/>
        <v>0</v>
      </c>
      <c r="AB13" s="5">
        <f t="shared" si="11"/>
        <v>12</v>
      </c>
      <c r="AC13" s="5">
        <f t="shared" si="3"/>
        <v>2.4E-2</v>
      </c>
      <c r="AD13" s="5">
        <f t="shared" si="4"/>
        <v>0</v>
      </c>
      <c r="AE13" s="5">
        <f t="shared" si="5"/>
        <v>2E-3</v>
      </c>
      <c r="AF13" s="29" t="str">
        <f t="shared" si="6"/>
        <v>&lt;0.002</v>
      </c>
      <c r="AG13" s="10" t="str">
        <f t="shared" si="7"/>
        <v>&lt;0.002</v>
      </c>
      <c r="AH13" s="10" t="str">
        <f t="shared" si="8"/>
        <v>&lt;0.002</v>
      </c>
    </row>
    <row r="14" spans="1:34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29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  <c r="X14" s="5" t="s">
        <v>102</v>
      </c>
      <c r="Y14" s="5">
        <v>4.0000000000000001E-3</v>
      </c>
      <c r="Z14" s="5">
        <f t="shared" si="9"/>
        <v>12</v>
      </c>
      <c r="AA14" s="5">
        <f t="shared" si="10"/>
        <v>0</v>
      </c>
      <c r="AB14" s="5">
        <f t="shared" si="11"/>
        <v>12</v>
      </c>
      <c r="AC14" s="5">
        <f t="shared" si="3"/>
        <v>4.8000000000000001E-2</v>
      </c>
      <c r="AD14" s="5">
        <f t="shared" si="4"/>
        <v>0</v>
      </c>
      <c r="AE14" s="5">
        <f t="shared" si="5"/>
        <v>4.0000000000000001E-3</v>
      </c>
      <c r="AF14" s="29" t="str">
        <f t="shared" si="6"/>
        <v>&lt;0.004</v>
      </c>
      <c r="AG14" s="10" t="str">
        <f t="shared" si="7"/>
        <v>&lt;0.004</v>
      </c>
      <c r="AH14" s="10" t="str">
        <f t="shared" si="8"/>
        <v>&lt;0.004</v>
      </c>
    </row>
    <row r="15" spans="1:34" x14ac:dyDescent="0.15">
      <c r="A15" s="9">
        <v>10</v>
      </c>
      <c r="B15" s="1" t="s">
        <v>9</v>
      </c>
      <c r="C15" s="9" t="s">
        <v>68</v>
      </c>
      <c r="D15" s="8"/>
      <c r="E15" s="10" t="s">
        <v>145</v>
      </c>
      <c r="F15" s="10"/>
      <c r="G15" s="10"/>
      <c r="H15" s="10" t="s">
        <v>145</v>
      </c>
      <c r="I15" s="10"/>
      <c r="J15" s="10"/>
      <c r="K15" s="10"/>
      <c r="L15" s="10"/>
      <c r="M15" s="10"/>
      <c r="N15" s="10"/>
      <c r="O15" s="11"/>
      <c r="P15" s="29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  <c r="X15" s="5" t="s">
        <v>101</v>
      </c>
      <c r="Y15" s="5">
        <v>1E-3</v>
      </c>
      <c r="Z15" s="5">
        <f t="shared" si="9"/>
        <v>12</v>
      </c>
      <c r="AA15" s="5">
        <f t="shared" si="10"/>
        <v>0</v>
      </c>
      <c r="AB15" s="5">
        <f t="shared" si="11"/>
        <v>12</v>
      </c>
      <c r="AC15" s="5">
        <f t="shared" si="3"/>
        <v>1.2E-2</v>
      </c>
      <c r="AD15" s="5">
        <f t="shared" si="4"/>
        <v>0</v>
      </c>
      <c r="AE15" s="5">
        <f t="shared" si="5"/>
        <v>1E-3</v>
      </c>
      <c r="AF15" s="29" t="str">
        <f t="shared" si="6"/>
        <v>&lt;0.001</v>
      </c>
      <c r="AG15" s="10" t="str">
        <f t="shared" si="7"/>
        <v>&lt;0.001</v>
      </c>
      <c r="AH15" s="10" t="str">
        <f t="shared" si="8"/>
        <v>&lt;0.001</v>
      </c>
    </row>
    <row r="16" spans="1:34" x14ac:dyDescent="0.15">
      <c r="A16" s="9">
        <v>11</v>
      </c>
      <c r="B16" s="1" t="s">
        <v>10</v>
      </c>
      <c r="C16" s="9" t="s">
        <v>71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/>
      <c r="P16" s="29"/>
      <c r="Q16" s="10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  <c r="X16" s="5" t="s">
        <v>106</v>
      </c>
      <c r="Y16" s="5">
        <v>0.05</v>
      </c>
      <c r="Z16" s="5">
        <f t="shared" si="9"/>
        <v>12</v>
      </c>
      <c r="AA16" s="5">
        <f t="shared" si="10"/>
        <v>0</v>
      </c>
      <c r="AB16" s="5">
        <f t="shared" si="11"/>
        <v>12</v>
      </c>
      <c r="AC16" s="5">
        <f t="shared" si="3"/>
        <v>0.60000000000000009</v>
      </c>
      <c r="AD16" s="5">
        <f t="shared" si="4"/>
        <v>0</v>
      </c>
      <c r="AE16" s="5">
        <f t="shared" si="5"/>
        <v>5.000000000000001E-2</v>
      </c>
      <c r="AF16" s="29" t="str">
        <f t="shared" si="6"/>
        <v>&lt;0.05</v>
      </c>
      <c r="AG16" s="10" t="str">
        <f t="shared" si="7"/>
        <v>&lt;0.05</v>
      </c>
      <c r="AH16" s="10" t="str">
        <f t="shared" si="8"/>
        <v>&lt;0.05</v>
      </c>
    </row>
    <row r="17" spans="1:34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29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  <c r="X17" s="5" t="s">
        <v>107</v>
      </c>
      <c r="Y17" s="5">
        <v>0.08</v>
      </c>
      <c r="Z17" s="5">
        <f t="shared" si="9"/>
        <v>12</v>
      </c>
      <c r="AA17" s="5">
        <f t="shared" si="10"/>
        <v>0</v>
      </c>
      <c r="AB17" s="5">
        <f t="shared" si="11"/>
        <v>12</v>
      </c>
      <c r="AC17" s="5">
        <f t="shared" si="3"/>
        <v>0.96</v>
      </c>
      <c r="AD17" s="5">
        <f t="shared" si="4"/>
        <v>0</v>
      </c>
      <c r="AE17" s="5">
        <f t="shared" si="5"/>
        <v>0.08</v>
      </c>
      <c r="AF17" s="29" t="str">
        <f t="shared" si="6"/>
        <v>&lt;0.08</v>
      </c>
      <c r="AG17" s="10" t="str">
        <f t="shared" si="7"/>
        <v>&lt;0.08</v>
      </c>
      <c r="AH17" s="10" t="str">
        <f t="shared" si="8"/>
        <v>&lt;0.08</v>
      </c>
    </row>
    <row r="18" spans="1:34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29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34">
        <v>1</v>
      </c>
      <c r="X18" s="5" t="s">
        <v>108</v>
      </c>
      <c r="Y18" s="5">
        <v>0.1</v>
      </c>
      <c r="Z18" s="5">
        <f t="shared" si="9"/>
        <v>12</v>
      </c>
      <c r="AA18" s="5">
        <f t="shared" si="10"/>
        <v>0</v>
      </c>
      <c r="AB18" s="5">
        <f t="shared" si="11"/>
        <v>12</v>
      </c>
      <c r="AC18" s="5">
        <f t="shared" si="3"/>
        <v>1.2000000000000002</v>
      </c>
      <c r="AD18" s="5">
        <f t="shared" si="4"/>
        <v>0</v>
      </c>
      <c r="AE18" s="5">
        <f>(AC18+AD18)/Z18</f>
        <v>0.10000000000000002</v>
      </c>
      <c r="AF18" s="29" t="str">
        <f t="shared" si="6"/>
        <v>&lt;0.1</v>
      </c>
      <c r="AG18" s="10" t="str">
        <f t="shared" si="7"/>
        <v>&lt;0.1</v>
      </c>
      <c r="AH18" s="10" t="str">
        <f t="shared" si="8"/>
        <v>&lt;0.1</v>
      </c>
    </row>
    <row r="19" spans="1:34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29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  <c r="X19" s="5" t="s">
        <v>109</v>
      </c>
      <c r="Y19" s="5">
        <v>2.0000000000000001E-4</v>
      </c>
      <c r="Z19" s="5">
        <f t="shared" si="9"/>
        <v>12</v>
      </c>
      <c r="AA19" s="5">
        <f t="shared" si="10"/>
        <v>0</v>
      </c>
      <c r="AB19" s="5">
        <f t="shared" si="11"/>
        <v>12</v>
      </c>
      <c r="AC19" s="5">
        <f t="shared" si="3"/>
        <v>2.4000000000000002E-3</v>
      </c>
      <c r="AD19" s="5">
        <f t="shared" si="4"/>
        <v>0</v>
      </c>
      <c r="AE19" s="5">
        <f t="shared" si="5"/>
        <v>2.0000000000000001E-4</v>
      </c>
      <c r="AF19" s="29" t="str">
        <f t="shared" si="6"/>
        <v>&lt;0.0002</v>
      </c>
      <c r="AG19" s="10" t="str">
        <f t="shared" si="7"/>
        <v>&lt;0.0002</v>
      </c>
      <c r="AH19" s="10" t="str">
        <f t="shared" si="8"/>
        <v>&lt;0.0002</v>
      </c>
    </row>
    <row r="20" spans="1:34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29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  <c r="X20" s="5" t="s">
        <v>110</v>
      </c>
      <c r="Y20" s="5">
        <v>5.0000000000000001E-3</v>
      </c>
      <c r="Z20" s="5">
        <f t="shared" si="9"/>
        <v>12</v>
      </c>
      <c r="AA20" s="5">
        <f t="shared" si="10"/>
        <v>0</v>
      </c>
      <c r="AB20" s="5">
        <f t="shared" si="11"/>
        <v>12</v>
      </c>
      <c r="AC20" s="5">
        <f t="shared" si="3"/>
        <v>0.06</v>
      </c>
      <c r="AD20" s="5">
        <f t="shared" si="4"/>
        <v>0</v>
      </c>
      <c r="AE20" s="5">
        <f t="shared" si="5"/>
        <v>5.0000000000000001E-3</v>
      </c>
      <c r="AF20" s="29" t="str">
        <f t="shared" si="6"/>
        <v>&lt;0.005</v>
      </c>
      <c r="AG20" s="10" t="str">
        <f t="shared" si="7"/>
        <v>&lt;0.005</v>
      </c>
      <c r="AH20" s="10" t="str">
        <f t="shared" si="8"/>
        <v>&lt;0.005</v>
      </c>
    </row>
    <row r="21" spans="1:34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29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  <c r="X21" s="5" t="s">
        <v>101</v>
      </c>
      <c r="Y21" s="5">
        <v>1E-3</v>
      </c>
      <c r="Z21" s="5">
        <f t="shared" si="9"/>
        <v>12</v>
      </c>
      <c r="AA21" s="5">
        <f t="shared" si="10"/>
        <v>0</v>
      </c>
      <c r="AB21" s="5">
        <f t="shared" si="11"/>
        <v>12</v>
      </c>
      <c r="AC21" s="5">
        <f t="shared" si="3"/>
        <v>1.2E-2</v>
      </c>
      <c r="AD21" s="5">
        <f t="shared" si="4"/>
        <v>0</v>
      </c>
      <c r="AE21" s="5">
        <f t="shared" si="5"/>
        <v>1E-3</v>
      </c>
      <c r="AF21" s="29" t="str">
        <f t="shared" si="6"/>
        <v>&lt;0.001</v>
      </c>
      <c r="AG21" s="10" t="str">
        <f t="shared" si="7"/>
        <v>&lt;0.001</v>
      </c>
      <c r="AH21" s="10" t="str">
        <f t="shared" si="8"/>
        <v>&lt;0.001</v>
      </c>
    </row>
    <row r="22" spans="1:34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29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  <c r="X22" s="5" t="s">
        <v>101</v>
      </c>
      <c r="Y22" s="5">
        <v>1E-3</v>
      </c>
      <c r="Z22" s="5">
        <f t="shared" si="9"/>
        <v>12</v>
      </c>
      <c r="AA22" s="5">
        <f t="shared" si="10"/>
        <v>0</v>
      </c>
      <c r="AB22" s="5">
        <f t="shared" si="11"/>
        <v>12</v>
      </c>
      <c r="AC22" s="5">
        <f t="shared" si="3"/>
        <v>1.2E-2</v>
      </c>
      <c r="AD22" s="5">
        <f t="shared" si="4"/>
        <v>0</v>
      </c>
      <c r="AE22" s="5">
        <f t="shared" si="5"/>
        <v>1E-3</v>
      </c>
      <c r="AF22" s="29" t="str">
        <f t="shared" si="6"/>
        <v>&lt;0.001</v>
      </c>
      <c r="AG22" s="10" t="str">
        <f t="shared" si="7"/>
        <v>&lt;0.001</v>
      </c>
      <c r="AH22" s="10" t="str">
        <f t="shared" si="8"/>
        <v>&lt;0.001</v>
      </c>
    </row>
    <row r="23" spans="1:34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29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  <c r="X23" s="5" t="s">
        <v>101</v>
      </c>
      <c r="Y23" s="5">
        <v>1E-3</v>
      </c>
      <c r="Z23" s="5">
        <f t="shared" si="9"/>
        <v>12</v>
      </c>
      <c r="AA23" s="5">
        <f t="shared" si="10"/>
        <v>0</v>
      </c>
      <c r="AB23" s="5">
        <f t="shared" si="11"/>
        <v>12</v>
      </c>
      <c r="AC23" s="5">
        <f t="shared" si="3"/>
        <v>1.2E-2</v>
      </c>
      <c r="AD23" s="5">
        <f t="shared" si="4"/>
        <v>0</v>
      </c>
      <c r="AE23" s="5">
        <f t="shared" si="5"/>
        <v>1E-3</v>
      </c>
      <c r="AF23" s="29" t="str">
        <f t="shared" si="6"/>
        <v>&lt;0.001</v>
      </c>
      <c r="AG23" s="10" t="str">
        <f t="shared" si="7"/>
        <v>&lt;0.001</v>
      </c>
      <c r="AH23" s="10" t="str">
        <f t="shared" si="8"/>
        <v>&lt;0.001</v>
      </c>
    </row>
    <row r="24" spans="1:34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29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  <c r="X24" s="5" t="s">
        <v>101</v>
      </c>
      <c r="Y24" s="5">
        <v>1E-3</v>
      </c>
      <c r="Z24" s="5">
        <f t="shared" si="9"/>
        <v>12</v>
      </c>
      <c r="AA24" s="5">
        <f t="shared" si="10"/>
        <v>0</v>
      </c>
      <c r="AB24" s="5">
        <f t="shared" si="11"/>
        <v>12</v>
      </c>
      <c r="AC24" s="5">
        <f t="shared" si="3"/>
        <v>1.2E-2</v>
      </c>
      <c r="AD24" s="5">
        <f t="shared" si="4"/>
        <v>0</v>
      </c>
      <c r="AE24" s="5">
        <f t="shared" si="5"/>
        <v>1E-3</v>
      </c>
      <c r="AF24" s="29" t="str">
        <f t="shared" si="6"/>
        <v>&lt;0.001</v>
      </c>
      <c r="AG24" s="10" t="str">
        <f t="shared" si="7"/>
        <v>&lt;0.001</v>
      </c>
      <c r="AH24" s="10" t="str">
        <f t="shared" si="8"/>
        <v>&lt;0.001</v>
      </c>
    </row>
    <row r="25" spans="1:34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29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  <c r="X25" s="5" t="s">
        <v>101</v>
      </c>
      <c r="Y25" s="5">
        <v>1E-3</v>
      </c>
      <c r="Z25" s="5">
        <f t="shared" si="9"/>
        <v>12</v>
      </c>
      <c r="AA25" s="5">
        <f t="shared" si="10"/>
        <v>0</v>
      </c>
      <c r="AB25" s="5">
        <f t="shared" si="11"/>
        <v>12</v>
      </c>
      <c r="AC25" s="5">
        <f t="shared" si="3"/>
        <v>1.2E-2</v>
      </c>
      <c r="AD25" s="5">
        <f t="shared" si="4"/>
        <v>0</v>
      </c>
      <c r="AE25" s="5">
        <f t="shared" si="5"/>
        <v>1E-3</v>
      </c>
      <c r="AF25" s="29" t="str">
        <f t="shared" si="6"/>
        <v>&lt;0.001</v>
      </c>
      <c r="AG25" s="10" t="str">
        <f t="shared" si="7"/>
        <v>&lt;0.001</v>
      </c>
      <c r="AH25" s="10" t="str">
        <f t="shared" si="8"/>
        <v>&lt;0.001</v>
      </c>
    </row>
    <row r="26" spans="1:34" x14ac:dyDescent="0.15">
      <c r="A26" s="9">
        <v>21</v>
      </c>
      <c r="B26" s="1" t="s">
        <v>19</v>
      </c>
      <c r="C26" s="9" t="s">
        <v>76</v>
      </c>
      <c r="D26" s="8"/>
      <c r="E26" s="10" t="s">
        <v>148</v>
      </c>
      <c r="F26" s="10"/>
      <c r="G26" s="10"/>
      <c r="H26" s="10">
        <v>0.11</v>
      </c>
      <c r="I26" s="10"/>
      <c r="J26" s="10"/>
      <c r="K26" s="10"/>
      <c r="L26" s="10"/>
      <c r="M26" s="10"/>
      <c r="N26" s="10"/>
      <c r="O26" s="11"/>
      <c r="P26" s="29"/>
      <c r="Q26" s="10"/>
      <c r="R26" s="10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  <c r="X26" s="5" t="s">
        <v>111</v>
      </c>
      <c r="Y26" s="5">
        <v>0.06</v>
      </c>
      <c r="Z26" s="5">
        <f t="shared" si="9"/>
        <v>12</v>
      </c>
      <c r="AA26" s="5">
        <f t="shared" si="10"/>
        <v>0</v>
      </c>
      <c r="AB26" s="5">
        <f t="shared" si="11"/>
        <v>11</v>
      </c>
      <c r="AC26" s="5">
        <f t="shared" si="3"/>
        <v>0.65999999999999992</v>
      </c>
      <c r="AD26" s="5">
        <f t="shared" si="4"/>
        <v>0.11</v>
      </c>
      <c r="AE26" s="5">
        <f t="shared" si="5"/>
        <v>6.4166666666666664E-2</v>
      </c>
      <c r="AF26" s="29">
        <f t="shared" si="6"/>
        <v>0.11</v>
      </c>
      <c r="AG26" s="10" t="str">
        <f t="shared" si="7"/>
        <v>&lt;0.06</v>
      </c>
      <c r="AH26" s="10">
        <f t="shared" si="8"/>
        <v>6.4166666666666664E-2</v>
      </c>
    </row>
    <row r="27" spans="1:34" x14ac:dyDescent="0.15">
      <c r="A27" s="9">
        <v>22</v>
      </c>
      <c r="B27" s="1" t="s">
        <v>20</v>
      </c>
      <c r="C27" s="9" t="s">
        <v>75</v>
      </c>
      <c r="D27" s="8"/>
      <c r="E27" s="10" t="s">
        <v>144</v>
      </c>
      <c r="F27" s="10"/>
      <c r="G27" s="10"/>
      <c r="H27" s="10" t="s">
        <v>144</v>
      </c>
      <c r="I27" s="10"/>
      <c r="J27" s="10"/>
      <c r="K27" s="10"/>
      <c r="L27" s="10"/>
      <c r="M27" s="10"/>
      <c r="N27" s="10"/>
      <c r="O27" s="11"/>
      <c r="P27" s="29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  <c r="X27" s="5" t="s">
        <v>105</v>
      </c>
      <c r="Y27" s="5">
        <v>2E-3</v>
      </c>
      <c r="Z27" s="5">
        <f t="shared" si="9"/>
        <v>12</v>
      </c>
      <c r="AA27" s="5">
        <f t="shared" si="10"/>
        <v>0</v>
      </c>
      <c r="AB27" s="5">
        <f t="shared" si="11"/>
        <v>12</v>
      </c>
      <c r="AC27" s="5">
        <f t="shared" si="3"/>
        <v>2.4E-2</v>
      </c>
      <c r="AD27" s="5">
        <f t="shared" si="4"/>
        <v>0</v>
      </c>
      <c r="AE27" s="5">
        <f t="shared" si="5"/>
        <v>2E-3</v>
      </c>
      <c r="AF27" s="29" t="str">
        <f t="shared" si="6"/>
        <v>&lt;0.002</v>
      </c>
      <c r="AG27" s="10" t="str">
        <f t="shared" si="7"/>
        <v>&lt;0.002</v>
      </c>
      <c r="AH27" s="10" t="str">
        <f t="shared" si="8"/>
        <v>&lt;0.002</v>
      </c>
    </row>
    <row r="28" spans="1:34" x14ac:dyDescent="0.15">
      <c r="A28" s="9">
        <v>23</v>
      </c>
      <c r="B28" s="1" t="s">
        <v>21</v>
      </c>
      <c r="C28" s="9" t="s">
        <v>77</v>
      </c>
      <c r="D28" s="8"/>
      <c r="E28" s="10">
        <v>6.0000000000000001E-3</v>
      </c>
      <c r="F28" s="10"/>
      <c r="G28" s="10"/>
      <c r="H28" s="10">
        <v>1.4E-2</v>
      </c>
      <c r="I28" s="10"/>
      <c r="J28" s="10"/>
      <c r="K28" s="10"/>
      <c r="L28" s="10"/>
      <c r="M28" s="10"/>
      <c r="N28" s="10"/>
      <c r="O28" s="11"/>
      <c r="P28" s="29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  <c r="X28" s="5" t="s">
        <v>101</v>
      </c>
      <c r="Y28" s="5">
        <v>1E-3</v>
      </c>
      <c r="Z28" s="5">
        <f t="shared" si="9"/>
        <v>12</v>
      </c>
      <c r="AA28" s="5">
        <f t="shared" si="10"/>
        <v>0</v>
      </c>
      <c r="AB28" s="5">
        <f t="shared" si="11"/>
        <v>10</v>
      </c>
      <c r="AC28" s="5">
        <f t="shared" si="3"/>
        <v>0.01</v>
      </c>
      <c r="AD28" s="5">
        <f t="shared" si="4"/>
        <v>0.02</v>
      </c>
      <c r="AE28" s="5">
        <f t="shared" si="5"/>
        <v>2.5000000000000001E-3</v>
      </c>
      <c r="AF28" s="29">
        <f t="shared" si="6"/>
        <v>1.4E-2</v>
      </c>
      <c r="AG28" s="10" t="str">
        <f t="shared" si="7"/>
        <v>&lt;0.001</v>
      </c>
      <c r="AH28" s="10">
        <f t="shared" si="8"/>
        <v>2.5000000000000001E-3</v>
      </c>
    </row>
    <row r="29" spans="1:34" x14ac:dyDescent="0.15">
      <c r="A29" s="9">
        <v>24</v>
      </c>
      <c r="B29" s="1" t="s">
        <v>22</v>
      </c>
      <c r="C29" s="9" t="s">
        <v>78</v>
      </c>
      <c r="D29" s="8"/>
      <c r="E29" s="10" t="s">
        <v>146</v>
      </c>
      <c r="F29" s="10"/>
      <c r="G29" s="10"/>
      <c r="H29" s="10" t="s">
        <v>146</v>
      </c>
      <c r="I29" s="10"/>
      <c r="J29" s="10"/>
      <c r="K29" s="10"/>
      <c r="L29" s="10"/>
      <c r="M29" s="10"/>
      <c r="N29" s="10"/>
      <c r="O29" s="11"/>
      <c r="P29" s="29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  <c r="X29" s="5" t="s">
        <v>112</v>
      </c>
      <c r="Y29" s="5">
        <v>3.0000000000000001E-3</v>
      </c>
      <c r="Z29" s="5">
        <f t="shared" si="9"/>
        <v>12</v>
      </c>
      <c r="AA29" s="5">
        <f t="shared" si="10"/>
        <v>0</v>
      </c>
      <c r="AB29" s="5">
        <f t="shared" si="11"/>
        <v>12</v>
      </c>
      <c r="AC29" s="5">
        <f t="shared" si="3"/>
        <v>3.6000000000000004E-2</v>
      </c>
      <c r="AD29" s="5">
        <f t="shared" si="4"/>
        <v>0</v>
      </c>
      <c r="AE29" s="5">
        <f t="shared" si="5"/>
        <v>3.0000000000000005E-3</v>
      </c>
      <c r="AF29" s="29" t="str">
        <f t="shared" si="6"/>
        <v>&lt;0.003</v>
      </c>
      <c r="AG29" s="10" t="str">
        <f t="shared" si="7"/>
        <v>&lt;0.003</v>
      </c>
      <c r="AH29" s="10" t="str">
        <f t="shared" si="8"/>
        <v>&lt;0.003</v>
      </c>
    </row>
    <row r="30" spans="1:34" x14ac:dyDescent="0.15">
      <c r="A30" s="35">
        <v>25</v>
      </c>
      <c r="B30" s="1" t="s">
        <v>23</v>
      </c>
      <c r="C30" s="9" t="s">
        <v>79</v>
      </c>
      <c r="D30" s="8"/>
      <c r="E30" s="10">
        <v>1E-3</v>
      </c>
      <c r="F30" s="10"/>
      <c r="G30" s="10"/>
      <c r="H30" s="10">
        <v>2E-3</v>
      </c>
      <c r="I30" s="10"/>
      <c r="J30" s="10"/>
      <c r="K30" s="10"/>
      <c r="L30" s="10"/>
      <c r="M30" s="10"/>
      <c r="N30" s="10"/>
      <c r="O30" s="11"/>
      <c r="P30" s="29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  <c r="X30" s="5" t="s">
        <v>101</v>
      </c>
      <c r="Y30" s="5">
        <v>1E-3</v>
      </c>
      <c r="Z30" s="5">
        <f t="shared" si="9"/>
        <v>12</v>
      </c>
      <c r="AA30" s="5">
        <f t="shared" si="10"/>
        <v>0</v>
      </c>
      <c r="AB30" s="5">
        <f t="shared" si="11"/>
        <v>10</v>
      </c>
      <c r="AC30" s="5">
        <f t="shared" si="3"/>
        <v>0.01</v>
      </c>
      <c r="AD30" s="5">
        <f t="shared" si="4"/>
        <v>3.0000000000000001E-3</v>
      </c>
      <c r="AE30" s="5">
        <f t="shared" si="5"/>
        <v>1.0833333333333335E-3</v>
      </c>
      <c r="AF30" s="29">
        <f t="shared" si="6"/>
        <v>2E-3</v>
      </c>
      <c r="AG30" s="10" t="str">
        <f t="shared" si="7"/>
        <v>&lt;0.001</v>
      </c>
      <c r="AH30" s="10">
        <f t="shared" si="8"/>
        <v>1.0833333333333335E-3</v>
      </c>
    </row>
    <row r="31" spans="1:34" x14ac:dyDescent="0.15">
      <c r="A31" s="9">
        <v>26</v>
      </c>
      <c r="B31" s="1" t="s">
        <v>24</v>
      </c>
      <c r="C31" s="9" t="s">
        <v>68</v>
      </c>
      <c r="D31" s="8"/>
      <c r="E31" s="10" t="s">
        <v>145</v>
      </c>
      <c r="F31" s="10"/>
      <c r="G31" s="10"/>
      <c r="H31" s="10" t="s">
        <v>145</v>
      </c>
      <c r="I31" s="10"/>
      <c r="J31" s="10"/>
      <c r="K31" s="10"/>
      <c r="L31" s="10"/>
      <c r="M31" s="10"/>
      <c r="N31" s="10"/>
      <c r="O31" s="11"/>
      <c r="P31" s="29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  <c r="X31" s="5" t="s">
        <v>101</v>
      </c>
      <c r="Y31" s="5">
        <v>1E-3</v>
      </c>
      <c r="Z31" s="5">
        <f t="shared" si="9"/>
        <v>12</v>
      </c>
      <c r="AA31" s="5">
        <f t="shared" si="10"/>
        <v>0</v>
      </c>
      <c r="AB31" s="5">
        <f t="shared" si="11"/>
        <v>12</v>
      </c>
      <c r="AC31" s="5">
        <f t="shared" si="3"/>
        <v>1.2E-2</v>
      </c>
      <c r="AD31" s="5">
        <f t="shared" si="4"/>
        <v>0</v>
      </c>
      <c r="AE31" s="5">
        <f t="shared" si="5"/>
        <v>1E-3</v>
      </c>
      <c r="AF31" s="29" t="str">
        <f t="shared" si="6"/>
        <v>&lt;0.001</v>
      </c>
      <c r="AG31" s="10" t="str">
        <f t="shared" si="7"/>
        <v>&lt;0.001</v>
      </c>
      <c r="AH31" s="10" t="str">
        <f t="shared" si="8"/>
        <v>&lt;0.001</v>
      </c>
    </row>
    <row r="32" spans="1:34" x14ac:dyDescent="0.15">
      <c r="A32" s="9">
        <v>27</v>
      </c>
      <c r="B32" s="1" t="s">
        <v>25</v>
      </c>
      <c r="C32" s="9" t="s">
        <v>79</v>
      </c>
      <c r="D32" s="8"/>
      <c r="E32" s="41">
        <v>0.01</v>
      </c>
      <c r="F32" s="10"/>
      <c r="G32" s="10"/>
      <c r="H32" s="41">
        <v>0.02</v>
      </c>
      <c r="I32" s="10"/>
      <c r="J32" s="10"/>
      <c r="K32" s="10"/>
      <c r="L32" s="10"/>
      <c r="M32" s="10"/>
      <c r="N32" s="10"/>
      <c r="O32" s="11"/>
      <c r="P32" s="29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  <c r="X32" s="5" t="s">
        <v>101</v>
      </c>
      <c r="Y32" s="5">
        <v>1E-3</v>
      </c>
      <c r="Z32" s="5">
        <f t="shared" si="9"/>
        <v>12</v>
      </c>
      <c r="AA32" s="5">
        <f t="shared" si="10"/>
        <v>0</v>
      </c>
      <c r="AB32" s="5">
        <f t="shared" si="11"/>
        <v>10</v>
      </c>
      <c r="AC32" s="5">
        <f t="shared" si="3"/>
        <v>0.01</v>
      </c>
      <c r="AD32" s="5">
        <f t="shared" si="4"/>
        <v>0.03</v>
      </c>
      <c r="AE32" s="5">
        <f t="shared" si="5"/>
        <v>3.3333333333333335E-3</v>
      </c>
      <c r="AF32" s="29">
        <f t="shared" si="6"/>
        <v>0.02</v>
      </c>
      <c r="AG32" s="10" t="str">
        <f t="shared" si="7"/>
        <v>&lt;0.001</v>
      </c>
      <c r="AH32" s="10">
        <f t="shared" si="8"/>
        <v>3.3333333333333335E-3</v>
      </c>
    </row>
    <row r="33" spans="1:34" x14ac:dyDescent="0.15">
      <c r="A33" s="9">
        <v>28</v>
      </c>
      <c r="B33" s="1" t="s">
        <v>26</v>
      </c>
      <c r="C33" s="9" t="s">
        <v>78</v>
      </c>
      <c r="D33" s="8"/>
      <c r="E33" s="10">
        <v>5.0000000000000001E-3</v>
      </c>
      <c r="F33" s="10"/>
      <c r="G33" s="10"/>
      <c r="H33" s="10">
        <v>1.0999999999999999E-2</v>
      </c>
      <c r="I33" s="10"/>
      <c r="J33" s="10"/>
      <c r="K33" s="10"/>
      <c r="L33" s="10"/>
      <c r="M33" s="10"/>
      <c r="N33" s="10"/>
      <c r="O33" s="11"/>
      <c r="P33" s="29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  <c r="X33" s="5" t="s">
        <v>112</v>
      </c>
      <c r="Y33" s="5">
        <v>3.0000000000000001E-3</v>
      </c>
      <c r="Z33" s="5">
        <f t="shared" si="9"/>
        <v>12</v>
      </c>
      <c r="AA33" s="5">
        <f t="shared" si="10"/>
        <v>0</v>
      </c>
      <c r="AB33" s="5">
        <f t="shared" si="11"/>
        <v>10</v>
      </c>
      <c r="AC33" s="5">
        <f t="shared" si="3"/>
        <v>0.03</v>
      </c>
      <c r="AD33" s="5">
        <f t="shared" si="4"/>
        <v>1.6E-2</v>
      </c>
      <c r="AE33" s="5">
        <f t="shared" si="5"/>
        <v>3.8333333333333331E-3</v>
      </c>
      <c r="AF33" s="29">
        <f t="shared" si="6"/>
        <v>1.0999999999999999E-2</v>
      </c>
      <c r="AG33" s="10" t="str">
        <f t="shared" si="7"/>
        <v>&lt;0.003</v>
      </c>
      <c r="AH33" s="10">
        <f t="shared" si="8"/>
        <v>3.8333333333333331E-3</v>
      </c>
    </row>
    <row r="34" spans="1:34" x14ac:dyDescent="0.15">
      <c r="A34" s="9">
        <v>29</v>
      </c>
      <c r="B34" s="1" t="s">
        <v>27</v>
      </c>
      <c r="C34" s="9" t="s">
        <v>78</v>
      </c>
      <c r="D34" s="8"/>
      <c r="E34" s="10">
        <v>3.0000000000000001E-3</v>
      </c>
      <c r="F34" s="10"/>
      <c r="G34" s="10"/>
      <c r="H34" s="10">
        <v>4.0000000000000001E-3</v>
      </c>
      <c r="I34" s="10"/>
      <c r="J34" s="10"/>
      <c r="K34" s="10"/>
      <c r="L34" s="10"/>
      <c r="M34" s="10"/>
      <c r="N34" s="10"/>
      <c r="O34" s="11"/>
      <c r="P34" s="29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  <c r="X34" s="5" t="s">
        <v>101</v>
      </c>
      <c r="Y34" s="5">
        <v>1E-3</v>
      </c>
      <c r="Z34" s="5">
        <f t="shared" si="9"/>
        <v>12</v>
      </c>
      <c r="AA34" s="5">
        <f t="shared" si="10"/>
        <v>0</v>
      </c>
      <c r="AB34" s="5">
        <f t="shared" si="11"/>
        <v>10</v>
      </c>
      <c r="AC34" s="5">
        <f t="shared" si="3"/>
        <v>0.01</v>
      </c>
      <c r="AD34" s="5">
        <f t="shared" si="4"/>
        <v>7.0000000000000001E-3</v>
      </c>
      <c r="AE34" s="5">
        <f t="shared" si="5"/>
        <v>1.4166666666666668E-3</v>
      </c>
      <c r="AF34" s="29">
        <f t="shared" si="6"/>
        <v>4.0000000000000001E-3</v>
      </c>
      <c r="AG34" s="10" t="str">
        <f t="shared" si="7"/>
        <v>&lt;0.001</v>
      </c>
      <c r="AH34" s="10">
        <f t="shared" si="8"/>
        <v>1.4166666666666668E-3</v>
      </c>
    </row>
    <row r="35" spans="1:34" x14ac:dyDescent="0.15">
      <c r="A35" s="9">
        <v>30</v>
      </c>
      <c r="B35" s="1" t="s">
        <v>28</v>
      </c>
      <c r="C35" s="9" t="s">
        <v>80</v>
      </c>
      <c r="D35" s="8"/>
      <c r="E35" s="10" t="s">
        <v>145</v>
      </c>
      <c r="F35" s="10"/>
      <c r="G35" s="10"/>
      <c r="H35" s="10" t="s">
        <v>145</v>
      </c>
      <c r="I35" s="10"/>
      <c r="J35" s="10"/>
      <c r="K35" s="10"/>
      <c r="L35" s="10"/>
      <c r="M35" s="10"/>
      <c r="N35" s="10"/>
      <c r="O35" s="11"/>
      <c r="P35" s="29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  <c r="X35" s="5" t="s">
        <v>101</v>
      </c>
      <c r="Y35" s="5">
        <v>1E-3</v>
      </c>
      <c r="Z35" s="5">
        <f t="shared" si="9"/>
        <v>12</v>
      </c>
      <c r="AA35" s="5">
        <f t="shared" si="10"/>
        <v>0</v>
      </c>
      <c r="AB35" s="5">
        <f t="shared" si="11"/>
        <v>12</v>
      </c>
      <c r="AC35" s="5">
        <f t="shared" si="3"/>
        <v>1.2E-2</v>
      </c>
      <c r="AD35" s="5">
        <f t="shared" si="4"/>
        <v>0</v>
      </c>
      <c r="AE35" s="5">
        <f t="shared" si="5"/>
        <v>1E-3</v>
      </c>
      <c r="AF35" s="29" t="str">
        <f t="shared" si="6"/>
        <v>&lt;0.001</v>
      </c>
      <c r="AG35" s="10" t="str">
        <f t="shared" si="7"/>
        <v>&lt;0.001</v>
      </c>
      <c r="AH35" s="10" t="str">
        <f t="shared" si="8"/>
        <v>&lt;0.001</v>
      </c>
    </row>
    <row r="36" spans="1:34" x14ac:dyDescent="0.15">
      <c r="A36" s="9">
        <v>31</v>
      </c>
      <c r="B36" s="1" t="s">
        <v>29</v>
      </c>
      <c r="C36" s="9" t="s">
        <v>81</v>
      </c>
      <c r="D36" s="8"/>
      <c r="E36" s="10" t="s">
        <v>147</v>
      </c>
      <c r="F36" s="10"/>
      <c r="G36" s="10"/>
      <c r="H36" s="10" t="s">
        <v>147</v>
      </c>
      <c r="I36" s="10"/>
      <c r="J36" s="10"/>
      <c r="K36" s="10"/>
      <c r="L36" s="10"/>
      <c r="M36" s="10"/>
      <c r="N36" s="10"/>
      <c r="O36" s="11"/>
      <c r="P36" s="29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  <c r="X36" s="5" t="s">
        <v>113</v>
      </c>
      <c r="Y36" s="5">
        <v>8.0000000000000002E-3</v>
      </c>
      <c r="Z36" s="5">
        <f t="shared" si="9"/>
        <v>12</v>
      </c>
      <c r="AA36" s="5">
        <f t="shared" si="10"/>
        <v>0</v>
      </c>
      <c r="AB36" s="5">
        <f t="shared" si="11"/>
        <v>12</v>
      </c>
      <c r="AC36" s="5">
        <f t="shared" si="3"/>
        <v>9.6000000000000002E-2</v>
      </c>
      <c r="AD36" s="5">
        <f t="shared" si="4"/>
        <v>0</v>
      </c>
      <c r="AE36" s="5">
        <f t="shared" si="5"/>
        <v>8.0000000000000002E-3</v>
      </c>
      <c r="AF36" s="29" t="str">
        <f t="shared" si="6"/>
        <v>&lt;0.008</v>
      </c>
      <c r="AG36" s="10" t="str">
        <f t="shared" si="7"/>
        <v>&lt;0.008</v>
      </c>
      <c r="AH36" s="10" t="str">
        <f t="shared" si="8"/>
        <v>&lt;0.008</v>
      </c>
    </row>
    <row r="37" spans="1:34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29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34">
        <v>1</v>
      </c>
      <c r="X37" s="5" t="s">
        <v>101</v>
      </c>
      <c r="Y37" s="5">
        <v>1E-3</v>
      </c>
      <c r="Z37" s="5">
        <f t="shared" si="9"/>
        <v>12</v>
      </c>
      <c r="AA37" s="5">
        <f t="shared" si="10"/>
        <v>0</v>
      </c>
      <c r="AB37" s="5">
        <f t="shared" si="11"/>
        <v>12</v>
      </c>
      <c r="AC37" s="5">
        <f t="shared" si="3"/>
        <v>1.2E-2</v>
      </c>
      <c r="AD37" s="5">
        <f t="shared" si="4"/>
        <v>0</v>
      </c>
      <c r="AE37" s="5">
        <f t="shared" si="5"/>
        <v>1E-3</v>
      </c>
      <c r="AF37" s="29" t="str">
        <f t="shared" si="6"/>
        <v>&lt;0.001</v>
      </c>
      <c r="AG37" s="10" t="str">
        <f t="shared" si="7"/>
        <v>&lt;0.001</v>
      </c>
      <c r="AH37" s="10" t="str">
        <f t="shared" si="8"/>
        <v>&lt;0.001</v>
      </c>
    </row>
    <row r="38" spans="1:34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29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  <c r="X38" s="5" t="s">
        <v>114</v>
      </c>
      <c r="Y38" s="5">
        <v>0.01</v>
      </c>
      <c r="Z38" s="5">
        <f t="shared" si="9"/>
        <v>12</v>
      </c>
      <c r="AA38" s="5">
        <f t="shared" si="10"/>
        <v>0</v>
      </c>
      <c r="AB38" s="5">
        <f t="shared" si="11"/>
        <v>12</v>
      </c>
      <c r="AC38" s="5">
        <f t="shared" si="3"/>
        <v>0.12</v>
      </c>
      <c r="AD38" s="5">
        <f t="shared" si="4"/>
        <v>0</v>
      </c>
      <c r="AE38" s="5">
        <f t="shared" si="5"/>
        <v>0.01</v>
      </c>
      <c r="AF38" s="29" t="str">
        <f t="shared" si="6"/>
        <v>&lt;0.01</v>
      </c>
      <c r="AG38" s="10" t="str">
        <f t="shared" si="7"/>
        <v>&lt;0.01</v>
      </c>
      <c r="AH38" s="10" t="str">
        <f t="shared" si="8"/>
        <v>&lt;0.01</v>
      </c>
    </row>
    <row r="39" spans="1:34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29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  <c r="X39" s="5" t="s">
        <v>115</v>
      </c>
      <c r="Y39" s="5">
        <v>0.03</v>
      </c>
      <c r="Z39" s="5">
        <f t="shared" si="9"/>
        <v>12</v>
      </c>
      <c r="AA39" s="5">
        <f t="shared" si="10"/>
        <v>0</v>
      </c>
      <c r="AB39" s="5">
        <f t="shared" si="11"/>
        <v>12</v>
      </c>
      <c r="AC39" s="5">
        <f t="shared" si="3"/>
        <v>0.36</v>
      </c>
      <c r="AD39" s="5">
        <f t="shared" si="4"/>
        <v>0</v>
      </c>
      <c r="AE39" s="5">
        <f t="shared" si="5"/>
        <v>0.03</v>
      </c>
      <c r="AF39" s="29" t="str">
        <f t="shared" si="6"/>
        <v>&lt;0.03</v>
      </c>
      <c r="AG39" s="10" t="str">
        <f t="shared" si="7"/>
        <v>&lt;0.03</v>
      </c>
      <c r="AH39" s="10" t="str">
        <f t="shared" si="8"/>
        <v>&lt;0.03</v>
      </c>
    </row>
    <row r="40" spans="1:34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29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34">
        <v>1</v>
      </c>
      <c r="X40" s="5" t="s">
        <v>114</v>
      </c>
      <c r="Y40" s="5">
        <v>0.01</v>
      </c>
      <c r="Z40" s="5">
        <f t="shared" si="9"/>
        <v>12</v>
      </c>
      <c r="AA40" s="5">
        <f t="shared" si="10"/>
        <v>0</v>
      </c>
      <c r="AB40" s="5">
        <f t="shared" si="11"/>
        <v>12</v>
      </c>
      <c r="AC40" s="5">
        <f t="shared" si="3"/>
        <v>0.12</v>
      </c>
      <c r="AD40" s="5">
        <f t="shared" si="4"/>
        <v>0</v>
      </c>
      <c r="AE40" s="5">
        <f t="shared" si="5"/>
        <v>0.01</v>
      </c>
      <c r="AF40" s="29" t="str">
        <f t="shared" si="6"/>
        <v>&lt;0.01</v>
      </c>
      <c r="AG40" s="10" t="str">
        <f t="shared" si="7"/>
        <v>&lt;0.01</v>
      </c>
      <c r="AH40" s="10" t="str">
        <f t="shared" si="8"/>
        <v>&lt;0.01</v>
      </c>
    </row>
    <row r="41" spans="1:34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29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  <c r="X41" s="5" t="s">
        <v>108</v>
      </c>
      <c r="Y41" s="5">
        <v>0.1</v>
      </c>
      <c r="Z41" s="5">
        <f t="shared" si="9"/>
        <v>12</v>
      </c>
      <c r="AA41" s="5">
        <f t="shared" si="10"/>
        <v>0</v>
      </c>
      <c r="AB41" s="5">
        <f t="shared" si="11"/>
        <v>12</v>
      </c>
      <c r="AC41" s="5">
        <f t="shared" si="3"/>
        <v>1.2000000000000002</v>
      </c>
      <c r="AD41" s="5">
        <f t="shared" si="4"/>
        <v>0</v>
      </c>
      <c r="AE41" s="5">
        <f t="shared" si="5"/>
        <v>0.10000000000000002</v>
      </c>
      <c r="AF41" s="29" t="str">
        <f t="shared" si="6"/>
        <v>&lt;0.1</v>
      </c>
      <c r="AG41" s="10" t="str">
        <f t="shared" si="7"/>
        <v>&lt;0.1</v>
      </c>
      <c r="AH41" s="10" t="str">
        <f t="shared" si="8"/>
        <v>&lt;0.1</v>
      </c>
    </row>
    <row r="42" spans="1:34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29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  <c r="X42" s="5" t="s">
        <v>101</v>
      </c>
      <c r="Y42" s="5">
        <v>1E-3</v>
      </c>
      <c r="Z42" s="5">
        <f t="shared" si="9"/>
        <v>12</v>
      </c>
      <c r="AA42" s="5">
        <f t="shared" si="10"/>
        <v>0</v>
      </c>
      <c r="AB42" s="5">
        <f t="shared" si="11"/>
        <v>12</v>
      </c>
      <c r="AC42" s="5">
        <f t="shared" si="3"/>
        <v>1.2E-2</v>
      </c>
      <c r="AD42" s="5">
        <f t="shared" si="4"/>
        <v>0</v>
      </c>
      <c r="AE42" s="5">
        <f t="shared" si="5"/>
        <v>1E-3</v>
      </c>
      <c r="AF42" s="29" t="str">
        <f t="shared" si="6"/>
        <v>&lt;0.001</v>
      </c>
      <c r="AG42" s="10" t="str">
        <f t="shared" si="7"/>
        <v>&lt;0.001</v>
      </c>
      <c r="AH42" s="10" t="str">
        <f t="shared" si="8"/>
        <v>&lt;0.001</v>
      </c>
    </row>
    <row r="43" spans="1:34" x14ac:dyDescent="0.15">
      <c r="A43" s="9">
        <v>38</v>
      </c>
      <c r="B43" s="1" t="s">
        <v>36</v>
      </c>
      <c r="C43" s="9" t="s">
        <v>84</v>
      </c>
      <c r="D43" s="8">
        <v>6.7</v>
      </c>
      <c r="E43" s="10">
        <v>6.4</v>
      </c>
      <c r="F43" s="10">
        <v>6.4</v>
      </c>
      <c r="G43" s="13">
        <v>7</v>
      </c>
      <c r="H43" s="10">
        <v>6.7</v>
      </c>
      <c r="I43" s="10"/>
      <c r="J43" s="10"/>
      <c r="K43" s="10"/>
      <c r="L43" s="10"/>
      <c r="M43" s="11"/>
      <c r="N43" s="11"/>
      <c r="O43" s="11"/>
      <c r="P43" s="29"/>
      <c r="Q43" s="10"/>
      <c r="R43" s="10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  <c r="X43" s="5" t="s">
        <v>116</v>
      </c>
      <c r="Y43" s="5">
        <v>0.2</v>
      </c>
      <c r="Z43" s="5">
        <f t="shared" si="9"/>
        <v>12</v>
      </c>
      <c r="AA43" s="5">
        <f t="shared" si="10"/>
        <v>0</v>
      </c>
      <c r="AB43" s="5">
        <f t="shared" si="11"/>
        <v>7</v>
      </c>
      <c r="AC43" s="5">
        <f t="shared" si="3"/>
        <v>1.4000000000000001</v>
      </c>
      <c r="AD43" s="5">
        <f t="shared" si="4"/>
        <v>33.200000000000003</v>
      </c>
      <c r="AE43" s="5">
        <f t="shared" si="5"/>
        <v>2.8833333333333333</v>
      </c>
      <c r="AF43" s="29">
        <f t="shared" si="6"/>
        <v>7</v>
      </c>
      <c r="AG43" s="10" t="str">
        <f t="shared" si="7"/>
        <v>&lt;0.2</v>
      </c>
      <c r="AH43" s="10">
        <f t="shared" si="8"/>
        <v>2.8833333333333333</v>
      </c>
    </row>
    <row r="44" spans="1:34" x14ac:dyDescent="0.15">
      <c r="A44" s="9">
        <v>39</v>
      </c>
      <c r="B44" s="1" t="s">
        <v>37</v>
      </c>
      <c r="C44" s="9" t="s">
        <v>85</v>
      </c>
      <c r="D44" s="8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29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  <c r="X44" s="5" t="s">
        <v>117</v>
      </c>
      <c r="Y44" s="5">
        <v>1</v>
      </c>
      <c r="Z44" s="5">
        <f t="shared" si="9"/>
        <v>12</v>
      </c>
      <c r="AA44" s="5">
        <f t="shared" si="10"/>
        <v>0</v>
      </c>
      <c r="AB44" s="5">
        <f t="shared" si="11"/>
        <v>12</v>
      </c>
      <c r="AC44" s="5">
        <f t="shared" si="3"/>
        <v>12</v>
      </c>
      <c r="AD44" s="5">
        <f t="shared" si="4"/>
        <v>0</v>
      </c>
      <c r="AE44" s="5">
        <f t="shared" si="5"/>
        <v>1</v>
      </c>
      <c r="AF44" s="29" t="str">
        <f t="shared" si="6"/>
        <v>&lt;1</v>
      </c>
      <c r="AG44" s="10" t="str">
        <f t="shared" si="7"/>
        <v>&lt;1</v>
      </c>
      <c r="AH44" s="10" t="str">
        <f t="shared" si="8"/>
        <v>&lt;1</v>
      </c>
    </row>
    <row r="45" spans="1:34" x14ac:dyDescent="0.15">
      <c r="A45" s="9">
        <v>40</v>
      </c>
      <c r="B45" s="1" t="s">
        <v>38</v>
      </c>
      <c r="C45" s="9" t="s">
        <v>86</v>
      </c>
      <c r="D45" s="8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1"/>
      <c r="P45" s="29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  <c r="X45" s="5" t="s">
        <v>117</v>
      </c>
      <c r="Y45" s="5">
        <v>1</v>
      </c>
      <c r="Z45" s="5">
        <f t="shared" si="9"/>
        <v>12</v>
      </c>
      <c r="AA45" s="5">
        <f t="shared" si="10"/>
        <v>0</v>
      </c>
      <c r="AB45" s="5">
        <f t="shared" si="11"/>
        <v>12</v>
      </c>
      <c r="AC45" s="5">
        <f t="shared" si="3"/>
        <v>12</v>
      </c>
      <c r="AD45" s="5">
        <f t="shared" si="4"/>
        <v>0</v>
      </c>
      <c r="AE45" s="5">
        <f t="shared" si="5"/>
        <v>1</v>
      </c>
      <c r="AF45" s="29" t="str">
        <f t="shared" si="6"/>
        <v>&lt;1</v>
      </c>
      <c r="AG45" s="10" t="str">
        <f t="shared" si="7"/>
        <v>&lt;1</v>
      </c>
      <c r="AH45" s="10" t="str">
        <f t="shared" si="8"/>
        <v>&lt;1</v>
      </c>
    </row>
    <row r="46" spans="1:34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29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  <c r="X46" s="5" t="s">
        <v>118</v>
      </c>
      <c r="Y46" s="5">
        <v>0.02</v>
      </c>
      <c r="Z46" s="5">
        <f t="shared" si="9"/>
        <v>12</v>
      </c>
      <c r="AA46" s="5">
        <f t="shared" si="10"/>
        <v>0</v>
      </c>
      <c r="AB46" s="5">
        <f t="shared" si="11"/>
        <v>12</v>
      </c>
      <c r="AC46" s="5">
        <f t="shared" si="3"/>
        <v>0.24</v>
      </c>
      <c r="AD46" s="5">
        <f t="shared" si="4"/>
        <v>0</v>
      </c>
      <c r="AE46" s="5">
        <f t="shared" si="5"/>
        <v>0.02</v>
      </c>
      <c r="AF46" s="29" t="str">
        <f t="shared" si="6"/>
        <v>&lt;0.02</v>
      </c>
      <c r="AG46" s="10" t="str">
        <f t="shared" si="7"/>
        <v>&lt;0.02</v>
      </c>
      <c r="AH46" s="10" t="str">
        <f t="shared" si="8"/>
        <v>&lt;0.02</v>
      </c>
    </row>
    <row r="47" spans="1:34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29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  <c r="X47" s="5" t="s">
        <v>119</v>
      </c>
      <c r="Y47" s="5">
        <v>9.9999999999999995E-7</v>
      </c>
      <c r="Z47" s="5">
        <f t="shared" si="9"/>
        <v>12</v>
      </c>
      <c r="AA47" s="5">
        <f t="shared" si="10"/>
        <v>0</v>
      </c>
      <c r="AB47" s="5">
        <f t="shared" si="11"/>
        <v>12</v>
      </c>
      <c r="AC47" s="5">
        <f t="shared" si="3"/>
        <v>1.2E-5</v>
      </c>
      <c r="AD47" s="5">
        <f t="shared" si="4"/>
        <v>0</v>
      </c>
      <c r="AE47" s="5">
        <f t="shared" si="5"/>
        <v>9.9999999999999995E-7</v>
      </c>
      <c r="AF47" s="29" t="str">
        <f t="shared" si="6"/>
        <v>&lt;0.000001</v>
      </c>
      <c r="AG47" s="10" t="str">
        <f t="shared" si="7"/>
        <v>&lt;0.000001</v>
      </c>
      <c r="AH47" s="10" t="str">
        <f t="shared" si="8"/>
        <v>&lt;0.000001</v>
      </c>
    </row>
    <row r="48" spans="1:34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29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  <c r="X48" s="5" t="s">
        <v>119</v>
      </c>
      <c r="Y48" s="5">
        <v>9.9999999999999995E-7</v>
      </c>
      <c r="Z48" s="5">
        <f t="shared" si="9"/>
        <v>12</v>
      </c>
      <c r="AA48" s="5">
        <f t="shared" si="10"/>
        <v>0</v>
      </c>
      <c r="AB48" s="5">
        <f t="shared" si="11"/>
        <v>12</v>
      </c>
      <c r="AC48" s="5">
        <f t="shared" si="3"/>
        <v>1.2E-5</v>
      </c>
      <c r="AD48" s="5">
        <f t="shared" si="4"/>
        <v>0</v>
      </c>
      <c r="AE48" s="5">
        <f t="shared" si="5"/>
        <v>9.9999999999999995E-7</v>
      </c>
      <c r="AF48" s="29" t="str">
        <f t="shared" si="6"/>
        <v>&lt;0.000001</v>
      </c>
      <c r="AG48" s="10" t="str">
        <f t="shared" si="7"/>
        <v>&lt;0.000001</v>
      </c>
      <c r="AH48" s="10" t="str">
        <f t="shared" si="8"/>
        <v>&lt;0.000001</v>
      </c>
    </row>
    <row r="49" spans="1:34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29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  <c r="X49" s="5" t="s">
        <v>105</v>
      </c>
      <c r="Y49" s="5">
        <v>2E-3</v>
      </c>
      <c r="Z49" s="5">
        <f t="shared" si="9"/>
        <v>12</v>
      </c>
      <c r="AA49" s="5">
        <f t="shared" si="10"/>
        <v>0</v>
      </c>
      <c r="AB49" s="5">
        <f t="shared" si="11"/>
        <v>12</v>
      </c>
      <c r="AC49" s="5">
        <f t="shared" si="3"/>
        <v>2.4E-2</v>
      </c>
      <c r="AD49" s="5">
        <f t="shared" si="4"/>
        <v>0</v>
      </c>
      <c r="AE49" s="5">
        <f t="shared" si="5"/>
        <v>2E-3</v>
      </c>
      <c r="AF49" s="29" t="str">
        <f t="shared" si="6"/>
        <v>&lt;0.002</v>
      </c>
      <c r="AG49" s="10" t="str">
        <f t="shared" si="7"/>
        <v>&lt;0.002</v>
      </c>
      <c r="AH49" s="10" t="str">
        <f t="shared" si="8"/>
        <v>&lt;0.002</v>
      </c>
    </row>
    <row r="50" spans="1:34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29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  <c r="X50" s="5" t="s">
        <v>120</v>
      </c>
      <c r="Y50" s="5">
        <v>5.0000000000000001E-4</v>
      </c>
      <c r="Z50" s="5">
        <f t="shared" si="9"/>
        <v>12</v>
      </c>
      <c r="AA50" s="5">
        <f t="shared" si="10"/>
        <v>0</v>
      </c>
      <c r="AB50" s="5">
        <f t="shared" si="11"/>
        <v>12</v>
      </c>
      <c r="AC50" s="5">
        <f t="shared" si="3"/>
        <v>6.0000000000000001E-3</v>
      </c>
      <c r="AD50" s="5">
        <f t="shared" si="4"/>
        <v>0</v>
      </c>
      <c r="AE50" s="5">
        <f t="shared" si="5"/>
        <v>5.0000000000000001E-4</v>
      </c>
      <c r="AF50" s="29" t="str">
        <f t="shared" si="6"/>
        <v>&lt;0.0005</v>
      </c>
      <c r="AG50" s="10" t="str">
        <f t="shared" si="7"/>
        <v>&lt;0.0005</v>
      </c>
      <c r="AH50" s="10" t="str">
        <f t="shared" si="8"/>
        <v>&lt;0.0005</v>
      </c>
    </row>
    <row r="51" spans="1:34" x14ac:dyDescent="0.15">
      <c r="A51" s="9">
        <v>46</v>
      </c>
      <c r="B51" s="1" t="s">
        <v>44</v>
      </c>
      <c r="C51" s="9" t="s">
        <v>89</v>
      </c>
      <c r="D51" s="8">
        <v>0.4</v>
      </c>
      <c r="E51" s="10">
        <v>0.5</v>
      </c>
      <c r="F51" s="10">
        <v>0.4</v>
      </c>
      <c r="G51" s="10">
        <v>0.4</v>
      </c>
      <c r="H51" s="10">
        <v>0.4</v>
      </c>
      <c r="I51" s="10"/>
      <c r="J51" s="10"/>
      <c r="K51" s="10"/>
      <c r="L51" s="10"/>
      <c r="M51" s="10"/>
      <c r="N51" s="10"/>
      <c r="O51" s="11"/>
      <c r="P51" s="29"/>
      <c r="Q51" s="10"/>
      <c r="R51" s="10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  <c r="X51" s="5" t="s">
        <v>121</v>
      </c>
      <c r="Y51" s="5">
        <v>0.3</v>
      </c>
      <c r="Z51" s="5">
        <f t="shared" si="9"/>
        <v>12</v>
      </c>
      <c r="AA51" s="5">
        <f t="shared" si="10"/>
        <v>0</v>
      </c>
      <c r="AB51" s="5">
        <f t="shared" si="11"/>
        <v>7</v>
      </c>
      <c r="AC51" s="5">
        <f t="shared" si="3"/>
        <v>2.1</v>
      </c>
      <c r="AD51" s="5">
        <f t="shared" si="4"/>
        <v>2.1</v>
      </c>
      <c r="AE51" s="5">
        <f t="shared" si="5"/>
        <v>0.35000000000000003</v>
      </c>
      <c r="AF51" s="29">
        <f t="shared" si="6"/>
        <v>0.5</v>
      </c>
      <c r="AG51" s="10" t="str">
        <f t="shared" si="7"/>
        <v>&lt;0.3</v>
      </c>
      <c r="AH51" s="10">
        <f t="shared" si="8"/>
        <v>0.35000000000000003</v>
      </c>
    </row>
    <row r="52" spans="1:34" x14ac:dyDescent="0.15">
      <c r="A52" s="9">
        <v>47</v>
      </c>
      <c r="B52" s="1" t="s">
        <v>45</v>
      </c>
      <c r="C52" s="9" t="s">
        <v>54</v>
      </c>
      <c r="D52" s="13">
        <v>7.3</v>
      </c>
      <c r="E52" s="10">
        <v>7.7</v>
      </c>
      <c r="F52" s="10">
        <v>7.7</v>
      </c>
      <c r="G52" s="10">
        <v>7.7</v>
      </c>
      <c r="H52" s="10">
        <v>7.6</v>
      </c>
      <c r="I52" s="10"/>
      <c r="J52" s="10"/>
      <c r="K52" s="10"/>
      <c r="L52" s="10"/>
      <c r="M52" s="10"/>
      <c r="N52" s="11"/>
      <c r="O52" s="11"/>
      <c r="P52" s="29"/>
      <c r="Q52" s="10"/>
      <c r="R52" s="10"/>
      <c r="U52" s="5">
        <v>5.8</v>
      </c>
      <c r="V52" s="5">
        <v>8.6</v>
      </c>
      <c r="AF52" s="29" t="str">
        <f t="shared" si="6"/>
        <v/>
      </c>
      <c r="AG52" s="10" t="str">
        <f t="shared" si="7"/>
        <v/>
      </c>
      <c r="AH52" s="10" t="str">
        <f t="shared" si="8"/>
        <v/>
      </c>
    </row>
    <row r="53" spans="1:34" x14ac:dyDescent="0.15">
      <c r="A53" s="9">
        <v>48</v>
      </c>
      <c r="B53" s="1" t="s">
        <v>46</v>
      </c>
      <c r="C53" s="9" t="s">
        <v>55</v>
      </c>
      <c r="D53" s="10" t="s">
        <v>135</v>
      </c>
      <c r="E53" s="10" t="s">
        <v>135</v>
      </c>
      <c r="F53" s="10" t="s">
        <v>135</v>
      </c>
      <c r="G53" s="10" t="s">
        <v>135</v>
      </c>
      <c r="H53" s="10" t="s">
        <v>135</v>
      </c>
      <c r="I53" s="10"/>
      <c r="J53" s="10"/>
      <c r="K53" s="10"/>
      <c r="L53" s="10"/>
      <c r="M53" s="10"/>
      <c r="N53" s="10"/>
      <c r="O53" s="11"/>
      <c r="P53" s="29"/>
      <c r="Q53" s="10"/>
      <c r="R53" s="10"/>
      <c r="V53" s="5" t="s">
        <v>95</v>
      </c>
      <c r="AF53" s="29" t="str">
        <f t="shared" si="6"/>
        <v/>
      </c>
      <c r="AG53" s="10" t="str">
        <f t="shared" si="7"/>
        <v/>
      </c>
      <c r="AH53" s="10" t="str">
        <f t="shared" si="8"/>
        <v/>
      </c>
    </row>
    <row r="54" spans="1:34" x14ac:dyDescent="0.15">
      <c r="A54" s="9">
        <v>49</v>
      </c>
      <c r="B54" s="1" t="s">
        <v>47</v>
      </c>
      <c r="C54" s="9" t="s">
        <v>55</v>
      </c>
      <c r="D54" s="10" t="s">
        <v>135</v>
      </c>
      <c r="E54" s="10" t="s">
        <v>135</v>
      </c>
      <c r="F54" s="10" t="s">
        <v>135</v>
      </c>
      <c r="G54" s="10" t="s">
        <v>135</v>
      </c>
      <c r="H54" s="10" t="s">
        <v>135</v>
      </c>
      <c r="I54" s="10"/>
      <c r="J54" s="10"/>
      <c r="K54" s="10"/>
      <c r="L54" s="10"/>
      <c r="M54" s="10"/>
      <c r="N54" s="10"/>
      <c r="O54" s="11"/>
      <c r="P54" s="29"/>
      <c r="Q54" s="10"/>
      <c r="R54" s="10"/>
      <c r="V54" s="5" t="s">
        <v>95</v>
      </c>
      <c r="AF54" s="29" t="str">
        <f t="shared" si="6"/>
        <v/>
      </c>
      <c r="AG54" s="10" t="str">
        <f t="shared" si="7"/>
        <v/>
      </c>
      <c r="AH54" s="10" t="str">
        <f t="shared" si="8"/>
        <v/>
      </c>
    </row>
    <row r="55" spans="1:34" x14ac:dyDescent="0.15">
      <c r="A55" s="9">
        <v>50</v>
      </c>
      <c r="B55" s="1" t="s">
        <v>48</v>
      </c>
      <c r="C55" s="9" t="s">
        <v>56</v>
      </c>
      <c r="D55" s="10" t="s">
        <v>136</v>
      </c>
      <c r="E55" s="10" t="s">
        <v>136</v>
      </c>
      <c r="F55" s="10" t="s">
        <v>136</v>
      </c>
      <c r="G55" s="10" t="s">
        <v>136</v>
      </c>
      <c r="H55" s="10" t="s">
        <v>136</v>
      </c>
      <c r="I55" s="10"/>
      <c r="J55" s="10"/>
      <c r="K55" s="10"/>
      <c r="L55" s="10"/>
      <c r="M55" s="10"/>
      <c r="N55" s="10"/>
      <c r="O55" s="11"/>
      <c r="P55" s="29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  <c r="X55" s="5" t="s">
        <v>122</v>
      </c>
      <c r="Y55" s="5">
        <v>0.5</v>
      </c>
      <c r="Z55" s="5">
        <f t="shared" si="9"/>
        <v>12</v>
      </c>
      <c r="AA55" s="5">
        <f t="shared" si="10"/>
        <v>0</v>
      </c>
      <c r="AB55" s="5">
        <f t="shared" si="11"/>
        <v>12</v>
      </c>
      <c r="AC55" s="5">
        <f t="shared" si="3"/>
        <v>6</v>
      </c>
      <c r="AD55" s="5">
        <f t="shared" si="4"/>
        <v>0</v>
      </c>
      <c r="AE55" s="5">
        <f t="shared" si="5"/>
        <v>0.5</v>
      </c>
      <c r="AF55" s="29" t="str">
        <f t="shared" si="6"/>
        <v>&lt;0.5</v>
      </c>
      <c r="AG55" s="10" t="str">
        <f t="shared" si="7"/>
        <v>&lt;0.5</v>
      </c>
      <c r="AH55" s="10" t="str">
        <f t="shared" si="8"/>
        <v>&lt;0.5</v>
      </c>
    </row>
    <row r="56" spans="1:34" x14ac:dyDescent="0.15">
      <c r="A56" s="14">
        <v>51</v>
      </c>
      <c r="B56" s="2" t="s">
        <v>49</v>
      </c>
      <c r="C56" s="14" t="s">
        <v>57</v>
      </c>
      <c r="D56" s="15" t="s">
        <v>138</v>
      </c>
      <c r="E56" s="15" t="s">
        <v>138</v>
      </c>
      <c r="F56" s="15" t="s">
        <v>138</v>
      </c>
      <c r="G56" s="15" t="s">
        <v>138</v>
      </c>
      <c r="H56" s="15" t="s">
        <v>138</v>
      </c>
      <c r="I56" s="15"/>
      <c r="J56" s="15"/>
      <c r="K56" s="15"/>
      <c r="L56" s="15"/>
      <c r="M56" s="15"/>
      <c r="N56" s="15"/>
      <c r="O56" s="16"/>
      <c r="P56" s="17"/>
      <c r="Q56" s="15"/>
      <c r="R56" s="15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  <c r="X56" s="5" t="s">
        <v>108</v>
      </c>
      <c r="Y56" s="5">
        <v>0.1</v>
      </c>
      <c r="Z56" s="5">
        <f t="shared" si="9"/>
        <v>12</v>
      </c>
      <c r="AA56" s="5">
        <f t="shared" si="10"/>
        <v>0</v>
      </c>
      <c r="AB56" s="5">
        <f t="shared" si="11"/>
        <v>12</v>
      </c>
      <c r="AC56" s="5">
        <f t="shared" si="3"/>
        <v>1.2000000000000002</v>
      </c>
      <c r="AD56" s="5">
        <f t="shared" si="4"/>
        <v>0</v>
      </c>
      <c r="AE56" s="5">
        <f t="shared" si="5"/>
        <v>0.10000000000000002</v>
      </c>
      <c r="AF56" s="17" t="str">
        <f t="shared" si="6"/>
        <v>&lt;0.1</v>
      </c>
      <c r="AG56" s="15" t="str">
        <f t="shared" si="7"/>
        <v>&lt;0.1</v>
      </c>
      <c r="AH56" s="15" t="str">
        <f t="shared" si="8"/>
        <v>&lt;0.1</v>
      </c>
    </row>
    <row r="57" spans="1:34" x14ac:dyDescent="0.15">
      <c r="A57" s="5" t="s">
        <v>61</v>
      </c>
      <c r="B57" s="22" t="s">
        <v>62</v>
      </c>
      <c r="P57" s="39"/>
      <c r="AF57" s="39"/>
    </row>
    <row r="58" spans="1:34" x14ac:dyDescent="0.15">
      <c r="A58" s="18"/>
      <c r="B58" s="18" t="s">
        <v>59</v>
      </c>
      <c r="C58" s="18"/>
      <c r="D58" s="19">
        <v>15.8</v>
      </c>
      <c r="E58" s="19">
        <v>17.5</v>
      </c>
      <c r="F58" s="19">
        <v>26.6</v>
      </c>
      <c r="G58" s="19">
        <v>29.3</v>
      </c>
      <c r="H58" s="19">
        <v>26</v>
      </c>
      <c r="I58" s="19"/>
      <c r="J58" s="19"/>
      <c r="K58" s="19"/>
      <c r="L58" s="19"/>
      <c r="M58" s="19"/>
      <c r="N58" s="19"/>
      <c r="O58" s="19"/>
      <c r="P58" s="31"/>
      <c r="Q58" s="19"/>
      <c r="R58" s="19"/>
      <c r="AF58" s="31">
        <f>MAX(D58:O58)</f>
        <v>29.3</v>
      </c>
      <c r="AG58" s="19">
        <f>MIN(D58:O58)</f>
        <v>15.8</v>
      </c>
      <c r="AH58" s="19">
        <f>AVERAGE(D58:O58)</f>
        <v>23.04</v>
      </c>
    </row>
    <row r="59" spans="1:34" x14ac:dyDescent="0.15">
      <c r="A59" s="20"/>
      <c r="B59" s="20" t="s">
        <v>60</v>
      </c>
      <c r="C59" s="20"/>
      <c r="D59" s="13">
        <v>15</v>
      </c>
      <c r="E59" s="13">
        <v>17</v>
      </c>
      <c r="F59" s="13">
        <v>20.5</v>
      </c>
      <c r="G59" s="13">
        <v>24.5</v>
      </c>
      <c r="H59" s="13">
        <v>25.5</v>
      </c>
      <c r="I59" s="13"/>
      <c r="J59" s="13"/>
      <c r="K59" s="13"/>
      <c r="L59" s="13"/>
      <c r="M59" s="13"/>
      <c r="N59" s="13"/>
      <c r="O59" s="13"/>
      <c r="P59" s="32"/>
      <c r="Q59" s="13"/>
      <c r="R59" s="13"/>
      <c r="AF59" s="32">
        <f>MAX(D59:O59)</f>
        <v>25.5</v>
      </c>
      <c r="AG59" s="13">
        <f>MIN(D59:O59)</f>
        <v>15</v>
      </c>
      <c r="AH59" s="13">
        <f>AVERAGE(D59:O59)</f>
        <v>20.5</v>
      </c>
    </row>
    <row r="60" spans="1:34" x14ac:dyDescent="0.15">
      <c r="A60" s="21"/>
      <c r="B60" s="21" t="s">
        <v>90</v>
      </c>
      <c r="C60" s="21"/>
      <c r="D60" s="28">
        <v>0.18</v>
      </c>
      <c r="E60" s="28">
        <v>0.16</v>
      </c>
      <c r="F60" s="28">
        <v>0.16</v>
      </c>
      <c r="G60" s="28">
        <v>0.12</v>
      </c>
      <c r="H60" s="28">
        <v>0.12</v>
      </c>
      <c r="I60" s="28"/>
      <c r="J60" s="28"/>
      <c r="K60" s="28"/>
      <c r="L60" s="28"/>
      <c r="M60" s="28"/>
      <c r="N60" s="28"/>
      <c r="O60" s="28"/>
      <c r="P60" s="40"/>
      <c r="Q60" s="38"/>
      <c r="R60" s="38"/>
      <c r="AF60" s="40">
        <f>MAX(D60:O60)</f>
        <v>0.18</v>
      </c>
      <c r="AG60" s="38">
        <f>MIN(D60:O60)</f>
        <v>0.12</v>
      </c>
      <c r="AH60" s="38">
        <f>AVERAGE(D60:O60)</f>
        <v>0.14799999999999999</v>
      </c>
    </row>
  </sheetData>
  <mergeCells count="3">
    <mergeCell ref="A1:R1"/>
    <mergeCell ref="AF2:AH3"/>
    <mergeCell ref="A4:C4"/>
  </mergeCells>
  <phoneticPr fontId="10"/>
  <conditionalFormatting sqref="D6:O7">
    <cfRule type="cellIs" dxfId="521" priority="69" operator="equal">
      <formula>$W$6</formula>
    </cfRule>
  </conditionalFormatting>
  <conditionalFormatting sqref="D7:O7">
    <cfRule type="cellIs" dxfId="520" priority="260" stopIfTrue="1" operator="equal">
      <formula>$V$7</formula>
    </cfRule>
  </conditionalFormatting>
  <conditionalFormatting sqref="D8:O8">
    <cfRule type="cellIs" dxfId="519" priority="67" stopIfTrue="1" operator="greaterThan">
      <formula>$S$8</formula>
    </cfRule>
    <cfRule type="cellIs" dxfId="518" priority="66" stopIfTrue="1" operator="greaterThan">
      <formula>$T$8</formula>
    </cfRule>
    <cfRule type="cellIs" dxfId="517" priority="65" stopIfTrue="1" operator="greaterThan">
      <formula>$U$8</formula>
    </cfRule>
    <cfRule type="cellIs" dxfId="516" priority="64" stopIfTrue="1" operator="greaterThan">
      <formula>$V$8</formula>
    </cfRule>
  </conditionalFormatting>
  <conditionalFormatting sqref="D8:O56">
    <cfRule type="cellIs" dxfId="515" priority="63" stopIfTrue="1" operator="equal">
      <formula>$W$6</formula>
    </cfRule>
  </conditionalFormatting>
  <conditionalFormatting sqref="D6:R6 AF6:AH6">
    <cfRule type="cellIs" dxfId="514" priority="264" stopIfTrue="1" operator="greaterThan">
      <formula>$S$6</formula>
    </cfRule>
    <cfRule type="cellIs" dxfId="513" priority="263" stopIfTrue="1" operator="greaterThan">
      <formula>$T$6</formula>
    </cfRule>
    <cfRule type="cellIs" dxfId="512" priority="262" stopIfTrue="1" operator="greaterThan">
      <formula>$U$6</formula>
    </cfRule>
    <cfRule type="cellIs" dxfId="511" priority="261" stopIfTrue="1" operator="greaterThan">
      <formula>$V$6</formula>
    </cfRule>
  </conditionalFormatting>
  <conditionalFormatting sqref="D9:R9 AF9:AH9">
    <cfRule type="cellIs" dxfId="510" priority="253" stopIfTrue="1" operator="greaterThan">
      <formula>$U$9</formula>
    </cfRule>
    <cfRule type="cellIs" dxfId="509" priority="255" stopIfTrue="1" operator="greaterThan">
      <formula>$S$9</formula>
    </cfRule>
    <cfRule type="cellIs" dxfId="508" priority="254" stopIfTrue="1" operator="greaterThan">
      <formula>$T$9</formula>
    </cfRule>
  </conditionalFormatting>
  <conditionalFormatting sqref="D10:R10 AF10:AH10">
    <cfRule type="cellIs" dxfId="507" priority="251" stopIfTrue="1" operator="greaterThan">
      <formula>$S$10</formula>
    </cfRule>
    <cfRule type="cellIs" dxfId="506" priority="250" stopIfTrue="1" operator="greaterThan">
      <formula>$T$10</formula>
    </cfRule>
    <cfRule type="cellIs" dxfId="505" priority="249" stopIfTrue="1" operator="greaterThan">
      <formula>$U$10</formula>
    </cfRule>
  </conditionalFormatting>
  <conditionalFormatting sqref="D11:R11 AF11:AH11">
    <cfRule type="cellIs" dxfId="504" priority="247" stopIfTrue="1" operator="greaterThan">
      <formula>$S$11</formula>
    </cfRule>
    <cfRule type="cellIs" dxfId="503" priority="246" stopIfTrue="1" operator="greaterThan">
      <formula>$T$11</formula>
    </cfRule>
    <cfRule type="cellIs" dxfId="502" priority="245" stopIfTrue="1" operator="greaterThan">
      <formula>$U$11</formula>
    </cfRule>
  </conditionalFormatting>
  <conditionalFormatting sqref="D12:R12 AF12:AH12">
    <cfRule type="cellIs" dxfId="501" priority="241" stopIfTrue="1" operator="greaterThan">
      <formula>$U$12</formula>
    </cfRule>
    <cfRule type="cellIs" dxfId="500" priority="242" stopIfTrue="1" operator="greaterThan">
      <formula>$T$12</formula>
    </cfRule>
    <cfRule type="cellIs" dxfId="499" priority="243" stopIfTrue="1" operator="greaterThan">
      <formula>$S$12</formula>
    </cfRule>
  </conditionalFormatting>
  <conditionalFormatting sqref="D13:R13 AF13:AH13">
    <cfRule type="cellIs" dxfId="498" priority="238" stopIfTrue="1" operator="greaterThan">
      <formula>$T$13</formula>
    </cfRule>
    <cfRule type="cellIs" dxfId="497" priority="239" stopIfTrue="1" operator="greaterThan">
      <formula>$S$13</formula>
    </cfRule>
    <cfRule type="cellIs" dxfId="496" priority="237" stopIfTrue="1" operator="greaterThan">
      <formula>$U$13</formula>
    </cfRule>
  </conditionalFormatting>
  <conditionalFormatting sqref="D14:R14 AF14:AH14">
    <cfRule type="cellIs" dxfId="495" priority="233" stopIfTrue="1" operator="greaterThan">
      <formula>$U$14</formula>
    </cfRule>
    <cfRule type="cellIs" dxfId="494" priority="234" stopIfTrue="1" operator="greaterThan">
      <formula>$T$14</formula>
    </cfRule>
    <cfRule type="cellIs" dxfId="493" priority="235" stopIfTrue="1" operator="greaterThan">
      <formula>$S$14</formula>
    </cfRule>
  </conditionalFormatting>
  <conditionalFormatting sqref="D15:R15 AF15:AH15">
    <cfRule type="cellIs" dxfId="492" priority="231" stopIfTrue="1" operator="greaterThan">
      <formula>$S$15</formula>
    </cfRule>
    <cfRule type="cellIs" dxfId="491" priority="229" stopIfTrue="1" operator="greaterThan">
      <formula>$U$15</formula>
    </cfRule>
    <cfRule type="cellIs" dxfId="490" priority="230" stopIfTrue="1" operator="greaterThan">
      <formula>$T$15</formula>
    </cfRule>
  </conditionalFormatting>
  <conditionalFormatting sqref="D16:R16 AF16:AH16">
    <cfRule type="cellIs" dxfId="489" priority="54" operator="equal">
      <formula>$X$16</formula>
    </cfRule>
    <cfRule type="cellIs" dxfId="488" priority="225" stopIfTrue="1" operator="greaterThan">
      <formula>$U$16</formula>
    </cfRule>
    <cfRule type="cellIs" dxfId="487" priority="226" stopIfTrue="1" operator="greaterThan">
      <formula>$T$16</formula>
    </cfRule>
    <cfRule type="cellIs" dxfId="486" priority="227" stopIfTrue="1" operator="greaterThan">
      <formula>$S$16</formula>
    </cfRule>
  </conditionalFormatting>
  <conditionalFormatting sqref="D17:R17 AF17:AH17">
    <cfRule type="cellIs" dxfId="485" priority="223" stopIfTrue="1" operator="greaterThan">
      <formula>$S$17</formula>
    </cfRule>
    <cfRule type="cellIs" dxfId="484" priority="53" operator="equal">
      <formula>$X$17</formula>
    </cfRule>
    <cfRule type="cellIs" dxfId="483" priority="222" stopIfTrue="1" operator="greaterThan">
      <formula>$T$17</formula>
    </cfRule>
    <cfRule type="cellIs" dxfId="482" priority="221" stopIfTrue="1" operator="greaterThan">
      <formula>$U$17</formula>
    </cfRule>
  </conditionalFormatting>
  <conditionalFormatting sqref="D18:R18 AF18:AH18">
    <cfRule type="cellIs" dxfId="481" priority="217" stopIfTrue="1" operator="greaterThan">
      <formula>$U$18</formula>
    </cfRule>
    <cfRule type="cellIs" dxfId="480" priority="218" stopIfTrue="1" operator="greaterThan">
      <formula>$T$18</formula>
    </cfRule>
    <cfRule type="cellIs" dxfId="479" priority="219" stopIfTrue="1" operator="greaterThan">
      <formula>$S$18</formula>
    </cfRule>
    <cfRule type="cellIs" dxfId="478" priority="52" operator="equal">
      <formula>$X$18</formula>
    </cfRule>
  </conditionalFormatting>
  <conditionalFormatting sqref="D19:R19 AF19:AH19">
    <cfRule type="cellIs" dxfId="477" priority="214" stopIfTrue="1" operator="greaterThan">
      <formula>$T$19</formula>
    </cfRule>
    <cfRule type="cellIs" dxfId="476" priority="215" stopIfTrue="1" operator="greaterThan">
      <formula>$S$19</formula>
    </cfRule>
    <cfRule type="cellIs" dxfId="475" priority="51" operator="equal">
      <formula>$X$19</formula>
    </cfRule>
    <cfRule type="cellIs" dxfId="474" priority="213" stopIfTrue="1" operator="greaterThan">
      <formula>$U$19</formula>
    </cfRule>
  </conditionalFormatting>
  <conditionalFormatting sqref="D20:R20 AF20:AH20">
    <cfRule type="cellIs" dxfId="473" priority="209" stopIfTrue="1" operator="greaterThan">
      <formula>$U$20</formula>
    </cfRule>
    <cfRule type="cellIs" dxfId="472" priority="50" operator="equal">
      <formula>$X$20</formula>
    </cfRule>
    <cfRule type="cellIs" dxfId="471" priority="211" stopIfTrue="1" operator="greaterThan">
      <formula>$S$20</formula>
    </cfRule>
    <cfRule type="cellIs" dxfId="470" priority="210" stopIfTrue="1" operator="greaterThan">
      <formula>$T$20</formula>
    </cfRule>
  </conditionalFormatting>
  <conditionalFormatting sqref="D21:R21 AF21:AH21">
    <cfRule type="cellIs" dxfId="469" priority="205" stopIfTrue="1" operator="greaterThan">
      <formula>$U$21</formula>
    </cfRule>
    <cfRule type="cellIs" dxfId="468" priority="206" stopIfTrue="1" operator="greaterThan">
      <formula>$T$21</formula>
    </cfRule>
    <cfRule type="cellIs" dxfId="467" priority="207" stopIfTrue="1" operator="greaterThan">
      <formula>$S$21</formula>
    </cfRule>
    <cfRule type="cellIs" dxfId="466" priority="49" operator="equal">
      <formula>$X$21</formula>
    </cfRule>
  </conditionalFormatting>
  <conditionalFormatting sqref="D22:R22 AF22:AH22">
    <cfRule type="cellIs" dxfId="465" priority="201" stopIfTrue="1" operator="greaterThan">
      <formula>$U$22</formula>
    </cfRule>
    <cfRule type="cellIs" dxfId="464" priority="202" stopIfTrue="1" operator="greaterThan">
      <formula>$T$22</formula>
    </cfRule>
    <cfRule type="cellIs" dxfId="463" priority="203" stopIfTrue="1" operator="greaterThan">
      <formula>$S$22</formula>
    </cfRule>
    <cfRule type="cellIs" dxfId="462" priority="48" operator="equal">
      <formula>$X$22</formula>
    </cfRule>
  </conditionalFormatting>
  <conditionalFormatting sqref="D23:R23 AF23:AH23">
    <cfRule type="cellIs" dxfId="461" priority="197" stopIfTrue="1" operator="greaterThan">
      <formula>$U$23</formula>
    </cfRule>
    <cfRule type="cellIs" dxfId="460" priority="199" stopIfTrue="1" operator="greaterThan">
      <formula>$S$23</formula>
    </cfRule>
    <cfRule type="cellIs" dxfId="459" priority="198" stopIfTrue="1" operator="greaterThan">
      <formula>$T$23</formula>
    </cfRule>
    <cfRule type="cellIs" dxfId="458" priority="47" operator="equal">
      <formula>$X$23</formula>
    </cfRule>
  </conditionalFormatting>
  <conditionalFormatting sqref="D24:R24 AF24:AH24">
    <cfRule type="cellIs" dxfId="457" priority="193" stopIfTrue="1" operator="greaterThan">
      <formula>$U$24</formula>
    </cfRule>
    <cfRule type="cellIs" dxfId="456" priority="194" stopIfTrue="1" operator="greaterThan">
      <formula>$T$24</formula>
    </cfRule>
    <cfRule type="cellIs" dxfId="455" priority="195" stopIfTrue="1" operator="greaterThan">
      <formula>$S$24</formula>
    </cfRule>
    <cfRule type="cellIs" dxfId="454" priority="46" operator="equal">
      <formula>$X$24</formula>
    </cfRule>
  </conditionalFormatting>
  <conditionalFormatting sqref="D25:R25 AF25:AH25">
    <cfRule type="cellIs" dxfId="453" priority="190" stopIfTrue="1" operator="greaterThan">
      <formula>$T$25</formula>
    </cfRule>
    <cfRule type="cellIs" dxfId="452" priority="191" stopIfTrue="1" operator="greaterThan">
      <formula>$S$25</formula>
    </cfRule>
    <cfRule type="cellIs" dxfId="451" priority="189" stopIfTrue="1" operator="greaterThan">
      <formula>$U$25</formula>
    </cfRule>
    <cfRule type="cellIs" dxfId="450" priority="45" operator="equal">
      <formula>$X$25</formula>
    </cfRule>
  </conditionalFormatting>
  <conditionalFormatting sqref="D26:R26 AF26:AH26">
    <cfRule type="cellIs" dxfId="449" priority="44" operator="equal">
      <formula>$X$26</formula>
    </cfRule>
    <cfRule type="cellIs" dxfId="448" priority="185" stopIfTrue="1" operator="greaterThan">
      <formula>$U$26</formula>
    </cfRule>
    <cfRule type="cellIs" dxfId="447" priority="186" stopIfTrue="1" operator="greaterThan">
      <formula>$T$26</formula>
    </cfRule>
    <cfRule type="cellIs" dxfId="446" priority="187" stopIfTrue="1" operator="greaterThan">
      <formula>$S$26</formula>
    </cfRule>
  </conditionalFormatting>
  <conditionalFormatting sqref="D27:R27 AF27:AH27">
    <cfRule type="cellIs" dxfId="445" priority="181" stopIfTrue="1" operator="greaterThan">
      <formula>$U$27</formula>
    </cfRule>
    <cfRule type="cellIs" dxfId="444" priority="182" stopIfTrue="1" operator="greaterThan">
      <formula>$T$27</formula>
    </cfRule>
    <cfRule type="cellIs" dxfId="443" priority="183" stopIfTrue="1" operator="greaterThan">
      <formula>$S$27</formula>
    </cfRule>
    <cfRule type="cellIs" dxfId="442" priority="43" operator="equal">
      <formula>$X$27</formula>
    </cfRule>
  </conditionalFormatting>
  <conditionalFormatting sqref="D28:R28 AF28:AH28">
    <cfRule type="cellIs" dxfId="441" priority="177" stopIfTrue="1" operator="greaterThan">
      <formula>$U$28</formula>
    </cfRule>
    <cfRule type="cellIs" dxfId="440" priority="179" stopIfTrue="1" operator="greaterThan">
      <formula>$S$28</formula>
    </cfRule>
    <cfRule type="cellIs" dxfId="439" priority="42" operator="equal">
      <formula>$X$28</formula>
    </cfRule>
    <cfRule type="cellIs" dxfId="438" priority="178" stopIfTrue="1" operator="greaterThan">
      <formula>$T$28</formula>
    </cfRule>
  </conditionalFormatting>
  <conditionalFormatting sqref="D29:R29 AF29:AH29">
    <cfRule type="cellIs" dxfId="437" priority="174" stopIfTrue="1" operator="greaterThan">
      <formula>$T$29</formula>
    </cfRule>
    <cfRule type="cellIs" dxfId="436" priority="173" stopIfTrue="1" operator="greaterThan">
      <formula>$U$29</formula>
    </cfRule>
    <cfRule type="cellIs" dxfId="435" priority="175" stopIfTrue="1" operator="greaterThan">
      <formula>$S$29</formula>
    </cfRule>
    <cfRule type="cellIs" dxfId="434" priority="41" operator="equal">
      <formula>$X$29</formula>
    </cfRule>
  </conditionalFormatting>
  <conditionalFormatting sqref="D30:R30 AF30:AH30">
    <cfRule type="cellIs" dxfId="433" priority="40" operator="equal">
      <formula>$X$30</formula>
    </cfRule>
    <cfRule type="cellIs" dxfId="432" priority="169" stopIfTrue="1" operator="greaterThan">
      <formula>$U$30</formula>
    </cfRule>
    <cfRule type="cellIs" dxfId="431" priority="170" stopIfTrue="1" operator="greaterThan">
      <formula>$T$30</formula>
    </cfRule>
    <cfRule type="cellIs" dxfId="430" priority="171" stopIfTrue="1" operator="greaterThan">
      <formula>$S$30</formula>
    </cfRule>
  </conditionalFormatting>
  <conditionalFormatting sqref="D31:R31 AF31:AH31">
    <cfRule type="cellIs" dxfId="429" priority="39" operator="equal">
      <formula>$X$31</formula>
    </cfRule>
    <cfRule type="cellIs" dxfId="428" priority="167" stopIfTrue="1" operator="greaterThan">
      <formula>$S$31</formula>
    </cfRule>
    <cfRule type="cellIs" dxfId="427" priority="166" stopIfTrue="1" operator="greaterThan">
      <formula>$T$31</formula>
    </cfRule>
    <cfRule type="cellIs" dxfId="426" priority="165" stopIfTrue="1" operator="greaterThan">
      <formula>$U$31</formula>
    </cfRule>
  </conditionalFormatting>
  <conditionalFormatting sqref="D32:R32 AF32:AH32">
    <cfRule type="cellIs" dxfId="425" priority="38" operator="equal">
      <formula>$X$32</formula>
    </cfRule>
    <cfRule type="cellIs" dxfId="424" priority="162" stopIfTrue="1" operator="greaterThan">
      <formula>$T$32</formula>
    </cfRule>
    <cfRule type="cellIs" dxfId="423" priority="161" stopIfTrue="1" operator="greaterThan">
      <formula>$U$32</formula>
    </cfRule>
    <cfRule type="cellIs" dxfId="422" priority="163" stopIfTrue="1" operator="greaterThan">
      <formula>$S$32</formula>
    </cfRule>
  </conditionalFormatting>
  <conditionalFormatting sqref="D33:R33 AF33:AH33">
    <cfRule type="cellIs" dxfId="421" priority="37" operator="equal">
      <formula>$X$33</formula>
    </cfRule>
    <cfRule type="cellIs" dxfId="420" priority="157" stopIfTrue="1" operator="greaterThan">
      <formula>$U$33</formula>
    </cfRule>
    <cfRule type="cellIs" dxfId="419" priority="159" stopIfTrue="1" operator="greaterThan">
      <formula>$S$33</formula>
    </cfRule>
    <cfRule type="cellIs" dxfId="418" priority="158" stopIfTrue="1" operator="greaterThan">
      <formula>$T$33</formula>
    </cfRule>
  </conditionalFormatting>
  <conditionalFormatting sqref="D34:R34 AF34:AH34">
    <cfRule type="cellIs" dxfId="417" priority="36" operator="equal">
      <formula>$X$34</formula>
    </cfRule>
    <cfRule type="cellIs" dxfId="416" priority="155" stopIfTrue="1" operator="greaterThan">
      <formula>$S$34</formula>
    </cfRule>
    <cfRule type="cellIs" dxfId="415" priority="154" stopIfTrue="1" operator="greaterThan">
      <formula>$T$34</formula>
    </cfRule>
    <cfRule type="cellIs" dxfId="414" priority="153" stopIfTrue="1" operator="greaterThan">
      <formula>$U$34</formula>
    </cfRule>
  </conditionalFormatting>
  <conditionalFormatting sqref="D35:R35 AF35:AH35">
    <cfRule type="cellIs" dxfId="413" priority="35" operator="equal">
      <formula>$X$35</formula>
    </cfRule>
    <cfRule type="cellIs" dxfId="412" priority="151" stopIfTrue="1" operator="greaterThan">
      <formula>$S$35</formula>
    </cfRule>
    <cfRule type="cellIs" dxfId="411" priority="150" stopIfTrue="1" operator="greaterThan">
      <formula>$T$35</formula>
    </cfRule>
    <cfRule type="cellIs" dxfId="410" priority="149" stopIfTrue="1" operator="greaterThan">
      <formula>$U$35</formula>
    </cfRule>
  </conditionalFormatting>
  <conditionalFormatting sqref="D36:R36 AF36:AH36">
    <cfRule type="cellIs" dxfId="409" priority="34" operator="equal">
      <formula>$X$36</formula>
    </cfRule>
    <cfRule type="cellIs" dxfId="408" priority="145" stopIfTrue="1" operator="greaterThan">
      <formula>$U$36</formula>
    </cfRule>
    <cfRule type="cellIs" dxfId="407" priority="146" stopIfTrue="1" operator="greaterThan">
      <formula>$T$36</formula>
    </cfRule>
    <cfRule type="cellIs" dxfId="406" priority="147" stopIfTrue="1" operator="greaterThan">
      <formula>$S$36</formula>
    </cfRule>
  </conditionalFormatting>
  <conditionalFormatting sqref="D37:R37 AF37:AH37">
    <cfRule type="cellIs" dxfId="405" priority="143" stopIfTrue="1" operator="greaterThan">
      <formula>$S$37</formula>
    </cfRule>
    <cfRule type="cellIs" dxfId="404" priority="33" operator="equal">
      <formula>$X$37</formula>
    </cfRule>
    <cfRule type="cellIs" dxfId="403" priority="141" stopIfTrue="1" operator="greaterThan">
      <formula>$U$37</formula>
    </cfRule>
    <cfRule type="cellIs" dxfId="402" priority="142" stopIfTrue="1" operator="greaterThan">
      <formula>$T$37</formula>
    </cfRule>
  </conditionalFormatting>
  <conditionalFormatting sqref="D38:R38 AF38:AH38">
    <cfRule type="cellIs" dxfId="401" priority="138" stopIfTrue="1" operator="greaterThan">
      <formula>$T$38</formula>
    </cfRule>
    <cfRule type="cellIs" dxfId="400" priority="139" stopIfTrue="1" operator="greaterThan">
      <formula>$S$38</formula>
    </cfRule>
    <cfRule type="cellIs" dxfId="399" priority="137" stopIfTrue="1" operator="greaterThan">
      <formula>$U$38</formula>
    </cfRule>
    <cfRule type="cellIs" dxfId="398" priority="32" operator="equal">
      <formula>$X$38</formula>
    </cfRule>
  </conditionalFormatting>
  <conditionalFormatting sqref="D39:R39 AF39:AH39">
    <cfRule type="cellIs" dxfId="397" priority="133" stopIfTrue="1" operator="greaterThan">
      <formula>$U$39</formula>
    </cfRule>
    <cfRule type="cellIs" dxfId="396" priority="134" stopIfTrue="1" operator="greaterThan">
      <formula>$T$39</formula>
    </cfRule>
    <cfRule type="cellIs" dxfId="395" priority="31" operator="equal">
      <formula>$X$39</formula>
    </cfRule>
    <cfRule type="cellIs" dxfId="394" priority="135" stopIfTrue="1" operator="greaterThan">
      <formula>$S$39</formula>
    </cfRule>
  </conditionalFormatting>
  <conditionalFormatting sqref="D40:R40 AF40:AH40">
    <cfRule type="cellIs" dxfId="393" priority="129" stopIfTrue="1" operator="greaterThan">
      <formula>$U$40</formula>
    </cfRule>
    <cfRule type="cellIs" dxfId="392" priority="30" operator="equal">
      <formula>$X$40</formula>
    </cfRule>
    <cfRule type="cellIs" dxfId="391" priority="130" stopIfTrue="1" operator="greaterThan">
      <formula>$T$40</formula>
    </cfRule>
    <cfRule type="cellIs" dxfId="390" priority="131" stopIfTrue="1" operator="greaterThan">
      <formula>$S$40</formula>
    </cfRule>
  </conditionalFormatting>
  <conditionalFormatting sqref="D41:R41 AF41:AH41">
    <cfRule type="cellIs" dxfId="389" priority="29" operator="equal">
      <formula>$X$41</formula>
    </cfRule>
    <cfRule type="cellIs" dxfId="388" priority="125" stopIfTrue="1" operator="greaterThan">
      <formula>$U$41</formula>
    </cfRule>
    <cfRule type="cellIs" dxfId="387" priority="126" stopIfTrue="1" operator="greaterThan">
      <formula>$T$41</formula>
    </cfRule>
    <cfRule type="cellIs" dxfId="386" priority="127" stopIfTrue="1" operator="greaterThan">
      <formula>$S$41</formula>
    </cfRule>
  </conditionalFormatting>
  <conditionalFormatting sqref="D42:R42 AF42:AH42">
    <cfRule type="cellIs" dxfId="385" priority="123" stopIfTrue="1" operator="greaterThan">
      <formula>$S$42</formula>
    </cfRule>
    <cfRule type="cellIs" dxfId="384" priority="121" stopIfTrue="1" operator="greaterThan">
      <formula>$U$42</formula>
    </cfRule>
    <cfRule type="cellIs" dxfId="383" priority="122" stopIfTrue="1" operator="greaterThan">
      <formula>$T$42</formula>
    </cfRule>
    <cfRule type="cellIs" dxfId="382" priority="28" operator="equal">
      <formula>$X$42</formula>
    </cfRule>
  </conditionalFormatting>
  <conditionalFormatting sqref="D43:R43 AF43:AH43">
    <cfRule type="cellIs" dxfId="381" priority="118" stopIfTrue="1" operator="greaterThan">
      <formula>$T$43</formula>
    </cfRule>
    <cfRule type="cellIs" dxfId="380" priority="117" stopIfTrue="1" operator="greaterThan">
      <formula>$U$43</formula>
    </cfRule>
    <cfRule type="cellIs" dxfId="379" priority="27" operator="equal">
      <formula>$X$43</formula>
    </cfRule>
    <cfRule type="cellIs" dxfId="378" priority="119" stopIfTrue="1" operator="greaterThan">
      <formula>$S$43</formula>
    </cfRule>
  </conditionalFormatting>
  <conditionalFormatting sqref="D44:R44 AF44:AH44">
    <cfRule type="cellIs" dxfId="377" priority="115" stopIfTrue="1" operator="greaterThan">
      <formula>$S$44</formula>
    </cfRule>
    <cfRule type="cellIs" dxfId="376" priority="113" stopIfTrue="1" operator="greaterThan">
      <formula>$U$44</formula>
    </cfRule>
    <cfRule type="cellIs" dxfId="375" priority="114" stopIfTrue="1" operator="greaterThan">
      <formula>$T$44</formula>
    </cfRule>
    <cfRule type="cellIs" dxfId="374" priority="26" operator="equal">
      <formula>$X$44</formula>
    </cfRule>
  </conditionalFormatting>
  <conditionalFormatting sqref="D45:R45 AF45:AH45">
    <cfRule type="cellIs" dxfId="373" priority="25" operator="equal">
      <formula>$X$45</formula>
    </cfRule>
    <cfRule type="cellIs" dxfId="372" priority="109" stopIfTrue="1" operator="greaterThan">
      <formula>$U$45</formula>
    </cfRule>
    <cfRule type="cellIs" dxfId="371" priority="110" stopIfTrue="1" operator="greaterThan">
      <formula>$T$45</formula>
    </cfRule>
    <cfRule type="cellIs" dxfId="370" priority="111" stopIfTrue="1" operator="greaterThan">
      <formula>$S$45</formula>
    </cfRule>
  </conditionalFormatting>
  <conditionalFormatting sqref="D46:R46 AF46:AH46">
    <cfRule type="cellIs" dxfId="369" priority="106" stopIfTrue="1" operator="greaterThan">
      <formula>$T$46</formula>
    </cfRule>
    <cfRule type="cellIs" dxfId="368" priority="24" operator="equal">
      <formula>$X$46</formula>
    </cfRule>
    <cfRule type="cellIs" dxfId="367" priority="107" stopIfTrue="1" operator="greaterThan">
      <formula>$S$46</formula>
    </cfRule>
    <cfRule type="cellIs" dxfId="366" priority="105" stopIfTrue="1" operator="greaterThan">
      <formula>$U$46</formula>
    </cfRule>
  </conditionalFormatting>
  <conditionalFormatting sqref="D47:R47 AF47:AH47">
    <cfRule type="cellIs" dxfId="365" priority="103" stopIfTrue="1" operator="greaterThan">
      <formula>$S$47</formula>
    </cfRule>
    <cfRule type="cellIs" dxfId="364" priority="102" stopIfTrue="1" operator="greaterThan">
      <formula>$T$47</formula>
    </cfRule>
    <cfRule type="cellIs" dxfId="363" priority="101" stopIfTrue="1" operator="greaterThan">
      <formula>$U$47</formula>
    </cfRule>
    <cfRule type="cellIs" dxfId="362" priority="23" operator="equal">
      <formula>$X$47</formula>
    </cfRule>
  </conditionalFormatting>
  <conditionalFormatting sqref="D48:R48 AF48:AH48">
    <cfRule type="cellIs" dxfId="361" priority="22" operator="equal">
      <formula>$X$48</formula>
    </cfRule>
    <cfRule type="cellIs" dxfId="360" priority="99" stopIfTrue="1" operator="greaterThan">
      <formula>$S$48</formula>
    </cfRule>
    <cfRule type="cellIs" dxfId="359" priority="97" stopIfTrue="1" operator="greaterThan">
      <formula>$U$48</formula>
    </cfRule>
    <cfRule type="cellIs" dxfId="358" priority="98" stopIfTrue="1" operator="greaterThan">
      <formula>$T$48</formula>
    </cfRule>
  </conditionalFormatting>
  <conditionalFormatting sqref="D49:R49 AF49:AH49">
    <cfRule type="cellIs" dxfId="357" priority="93" stopIfTrue="1" operator="greaterThan">
      <formula>$U$49</formula>
    </cfRule>
    <cfRule type="cellIs" dxfId="356" priority="95" stopIfTrue="1" operator="greaterThan">
      <formula>$S$49</formula>
    </cfRule>
    <cfRule type="cellIs" dxfId="355" priority="21" operator="equal">
      <formula>$X$49</formula>
    </cfRule>
    <cfRule type="cellIs" dxfId="354" priority="94" stopIfTrue="1" operator="greaterThan">
      <formula>$T$49</formula>
    </cfRule>
  </conditionalFormatting>
  <conditionalFormatting sqref="D50:R50 AF50:AH50">
    <cfRule type="cellIs" dxfId="353" priority="90" stopIfTrue="1" operator="greaterThan">
      <formula>$T$50</formula>
    </cfRule>
    <cfRule type="cellIs" dxfId="352" priority="89" stopIfTrue="1" operator="greaterThan">
      <formula>$U$50</formula>
    </cfRule>
    <cfRule type="cellIs" dxfId="351" priority="20" operator="equal">
      <formula>$X$50</formula>
    </cfRule>
    <cfRule type="cellIs" dxfId="350" priority="91" stopIfTrue="1" operator="greaterThan">
      <formula>$S$50</formula>
    </cfRule>
  </conditionalFormatting>
  <conditionalFormatting sqref="D51:R51 AF51:AH51">
    <cfRule type="cellIs" dxfId="349" priority="86" stopIfTrue="1" operator="greaterThan">
      <formula>$T$51</formula>
    </cfRule>
    <cfRule type="cellIs" dxfId="348" priority="87" stopIfTrue="1" operator="greaterThan">
      <formula>$S$51</formula>
    </cfRule>
    <cfRule type="cellIs" dxfId="347" priority="19" operator="equal">
      <formula>$X$51</formula>
    </cfRule>
    <cfRule type="cellIs" dxfId="346" priority="85" stopIfTrue="1" operator="greaterThan">
      <formula>$U$51</formula>
    </cfRule>
  </conditionalFormatting>
  <conditionalFormatting sqref="D52:R52 AF52:AH52">
    <cfRule type="cellIs" dxfId="345" priority="75" stopIfTrue="1" operator="notBetween">
      <formula>$U$52</formula>
      <formula>$V$52</formula>
    </cfRule>
  </conditionalFormatting>
  <conditionalFormatting sqref="D53:R53 AF53:AH53">
    <cfRule type="cellIs" dxfId="344" priority="74" stopIfTrue="1" operator="notEqual">
      <formula>$V$53</formula>
    </cfRule>
  </conditionalFormatting>
  <conditionalFormatting sqref="D54:R54 AF54:AH54">
    <cfRule type="cellIs" dxfId="343" priority="73" stopIfTrue="1" operator="notEqual">
      <formula>$V$54</formula>
    </cfRule>
  </conditionalFormatting>
  <conditionalFormatting sqref="D55:R55 AF55:AH55">
    <cfRule type="cellIs" dxfId="342" priority="82" stopIfTrue="1" operator="greaterThan">
      <formula>$T$55</formula>
    </cfRule>
    <cfRule type="cellIs" dxfId="341" priority="81" stopIfTrue="1" operator="greaterThan">
      <formula>$U$55</formula>
    </cfRule>
    <cfRule type="cellIs" dxfId="340" priority="83" stopIfTrue="1" operator="greaterThan">
      <formula>$S$55</formula>
    </cfRule>
    <cfRule type="cellIs" dxfId="339" priority="18" operator="equal">
      <formula>$X$55</formula>
    </cfRule>
  </conditionalFormatting>
  <conditionalFormatting sqref="D56:R56 AF56:AH56">
    <cfRule type="cellIs" dxfId="338" priority="79" stopIfTrue="1" operator="greaterThan">
      <formula>$S$56</formula>
    </cfRule>
    <cfRule type="cellIs" dxfId="337" priority="78" stopIfTrue="1" operator="greaterThan">
      <formula>$T$56</formula>
    </cfRule>
    <cfRule type="cellIs" dxfId="336" priority="77" stopIfTrue="1" operator="greaterThan">
      <formula>$U$56</formula>
    </cfRule>
    <cfRule type="cellIs" dxfId="335" priority="17" operator="equal">
      <formula>$X$56</formula>
    </cfRule>
  </conditionalFormatting>
  <conditionalFormatting sqref="P6">
    <cfRule type="cellIs" dxfId="334" priority="3" stopIfTrue="1" operator="greaterThan">
      <formula>$U$6</formula>
    </cfRule>
    <cfRule type="cellIs" dxfId="333" priority="4" stopIfTrue="1" operator="greaterThan">
      <formula>$T$6</formula>
    </cfRule>
    <cfRule type="cellIs" dxfId="332" priority="5" stopIfTrue="1" operator="greaterThan">
      <formula>$S$6</formula>
    </cfRule>
    <cfRule type="cellIs" dxfId="331" priority="2" stopIfTrue="1" operator="greaterThan">
      <formula>$V$6</formula>
    </cfRule>
  </conditionalFormatting>
  <conditionalFormatting sqref="P7:R7">
    <cfRule type="cellIs" dxfId="330" priority="1" stopIfTrue="1" operator="equal">
      <formula>$V$7</formula>
    </cfRule>
  </conditionalFormatting>
  <conditionalFormatting sqref="P8:R56">
    <cfRule type="cellIs" dxfId="329" priority="7" stopIfTrue="1" operator="equal">
      <formula>$W$6</formula>
    </cfRule>
    <cfRule type="cellIs" dxfId="328" priority="8" stopIfTrue="1" operator="greaterThan">
      <formula>$V$8</formula>
    </cfRule>
    <cfRule type="cellIs" dxfId="327" priority="10" stopIfTrue="1" operator="greaterThan">
      <formula>$T$8</formula>
    </cfRule>
    <cfRule type="cellIs" dxfId="326" priority="11" stopIfTrue="1" operator="greaterThan">
      <formula>$S$8</formula>
    </cfRule>
    <cfRule type="cellIs" dxfId="325" priority="9" stopIfTrue="1" operator="greaterThan">
      <formula>$U$8</formula>
    </cfRule>
    <cfRule type="cellIs" dxfId="324" priority="6" stopIfTrue="1" operator="equal">
      <formula>$X$8</formula>
    </cfRule>
  </conditionalFormatting>
  <conditionalFormatting sqref="AF6">
    <cfRule type="cellIs" dxfId="323" priority="16" stopIfTrue="1" operator="greaterThan">
      <formula>$S$6</formula>
    </cfRule>
    <cfRule type="cellIs" dxfId="322" priority="15" stopIfTrue="1" operator="greaterThan">
      <formula>$T$6</formula>
    </cfRule>
    <cfRule type="cellIs" dxfId="321" priority="14" stopIfTrue="1" operator="greaterThan">
      <formula>$U$6</formula>
    </cfRule>
    <cfRule type="cellIs" dxfId="320" priority="13" stopIfTrue="1" operator="greaterThan">
      <formula>$V$6</formula>
    </cfRule>
  </conditionalFormatting>
  <conditionalFormatting sqref="AF7:AH7">
    <cfRule type="cellIs" dxfId="319" priority="12" stopIfTrue="1" operator="equal">
      <formula>$V$7</formula>
    </cfRule>
  </conditionalFormatting>
  <conditionalFormatting sqref="AF8:AH56 D8:O8">
    <cfRule type="cellIs" dxfId="318" priority="55" stopIfTrue="1" operator="equal">
      <formula>$X$8</formula>
    </cfRule>
  </conditionalFormatting>
  <conditionalFormatting sqref="AF8:AH56">
    <cfRule type="cellIs" dxfId="317" priority="68" stopIfTrue="1" operator="equal">
      <formula>$W$6</formula>
    </cfRule>
    <cfRule type="cellIs" dxfId="316" priority="256" stopIfTrue="1" operator="greaterThan">
      <formula>$V$8</formula>
    </cfRule>
    <cfRule type="cellIs" dxfId="315" priority="257" stopIfTrue="1" operator="greaterThan">
      <formula>$U$8</formula>
    </cfRule>
    <cfRule type="cellIs" dxfId="314" priority="258" stopIfTrue="1" operator="greaterThan">
      <formula>$T$8</formula>
    </cfRule>
    <cfRule type="cellIs" dxfId="313" priority="259" stopIfTrue="1" operator="greaterThan">
      <formula>$S$8</formula>
    </cfRule>
  </conditionalFormatting>
  <conditionalFormatting sqref="AF9:AH9 D9:R9">
    <cfRule type="cellIs" dxfId="312" priority="62" operator="equal">
      <formula>$X$9</formula>
    </cfRule>
    <cfRule type="cellIs" dxfId="311" priority="252" stopIfTrue="1" operator="greaterThan">
      <formula>$V$9</formula>
    </cfRule>
  </conditionalFormatting>
  <conditionalFormatting sqref="AF10:AH10 D10:R10">
    <cfRule type="cellIs" dxfId="310" priority="61" stopIfTrue="1" operator="equal">
      <formula>$X$10</formula>
    </cfRule>
    <cfRule type="cellIs" dxfId="309" priority="248" stopIfTrue="1" operator="greaterThan">
      <formula>$V$10</formula>
    </cfRule>
  </conditionalFormatting>
  <conditionalFormatting sqref="AF11:AH11 D11:R11">
    <cfRule type="cellIs" dxfId="308" priority="60" stopIfTrue="1" operator="equal">
      <formula>$X$11</formula>
    </cfRule>
    <cfRule type="cellIs" dxfId="307" priority="244" stopIfTrue="1" operator="greaterThan">
      <formula>$V$11</formula>
    </cfRule>
  </conditionalFormatting>
  <conditionalFormatting sqref="AF12:AH12 D12:R12">
    <cfRule type="cellIs" dxfId="306" priority="240" stopIfTrue="1" operator="greaterThan">
      <formula>$V$12</formula>
    </cfRule>
    <cfRule type="cellIs" dxfId="305" priority="59" stopIfTrue="1" operator="equal">
      <formula>$X$12</formula>
    </cfRule>
  </conditionalFormatting>
  <conditionalFormatting sqref="AF13:AH13 D13:R13">
    <cfRule type="cellIs" dxfId="304" priority="236" stopIfTrue="1" operator="greaterThan">
      <formula>$V$13</formula>
    </cfRule>
    <cfRule type="cellIs" dxfId="303" priority="58" operator="equal">
      <formula>$X$13</formula>
    </cfRule>
  </conditionalFormatting>
  <conditionalFormatting sqref="AF14:AH14 D14:R14">
    <cfRule type="cellIs" dxfId="302" priority="57" operator="equal">
      <formula>$X$14</formula>
    </cfRule>
    <cfRule type="cellIs" dxfId="301" priority="232" stopIfTrue="1" operator="greaterThan">
      <formula>$V$14</formula>
    </cfRule>
  </conditionalFormatting>
  <conditionalFormatting sqref="AF15:AH15 D15:R15">
    <cfRule type="cellIs" dxfId="300" priority="56" operator="equal">
      <formula>$X$15</formula>
    </cfRule>
    <cfRule type="cellIs" dxfId="299" priority="228" stopIfTrue="1" operator="greaterThan">
      <formula>$V$15</formula>
    </cfRule>
  </conditionalFormatting>
  <conditionalFormatting sqref="AF16:AH16 D16:R16">
    <cfRule type="cellIs" dxfId="298" priority="224" stopIfTrue="1" operator="greaterThan">
      <formula>$V$16</formula>
    </cfRule>
  </conditionalFormatting>
  <conditionalFormatting sqref="AF17:AH17 D17:R17">
    <cfRule type="cellIs" dxfId="297" priority="220" stopIfTrue="1" operator="greaterThan">
      <formula>$V$17</formula>
    </cfRule>
  </conditionalFormatting>
  <conditionalFormatting sqref="AF18:AH18 D18:R18">
    <cfRule type="cellIs" dxfId="296" priority="216" stopIfTrue="1" operator="greaterThan">
      <formula>$V$18</formula>
    </cfRule>
  </conditionalFormatting>
  <conditionalFormatting sqref="AF19:AH19 D19:R19">
    <cfRule type="cellIs" dxfId="295" priority="212" stopIfTrue="1" operator="greaterThan">
      <formula>$V$19</formula>
    </cfRule>
  </conditionalFormatting>
  <conditionalFormatting sqref="AF20:AH20 D20:R20">
    <cfRule type="cellIs" dxfId="294" priority="208" stopIfTrue="1" operator="greaterThan">
      <formula>$V$20</formula>
    </cfRule>
  </conditionalFormatting>
  <conditionalFormatting sqref="AF21:AH21 D21:R21">
    <cfRule type="cellIs" dxfId="293" priority="204" stopIfTrue="1" operator="greaterThan">
      <formula>$V$21</formula>
    </cfRule>
  </conditionalFormatting>
  <conditionalFormatting sqref="AF22:AH22 D22:R22">
    <cfRule type="cellIs" dxfId="292" priority="200" stopIfTrue="1" operator="greaterThan">
      <formula>$V$22</formula>
    </cfRule>
  </conditionalFormatting>
  <conditionalFormatting sqref="AF23:AH23 D23:R23">
    <cfRule type="cellIs" dxfId="291" priority="196" stopIfTrue="1" operator="greaterThan">
      <formula>$V$23</formula>
    </cfRule>
  </conditionalFormatting>
  <conditionalFormatting sqref="AF24:AH24 D24:R24">
    <cfRule type="cellIs" dxfId="290" priority="192" stopIfTrue="1" operator="greaterThan">
      <formula>$V$24</formula>
    </cfRule>
  </conditionalFormatting>
  <conditionalFormatting sqref="AF25:AH25 D25:R25">
    <cfRule type="cellIs" dxfId="289" priority="188" stopIfTrue="1" operator="greaterThan">
      <formula>$V$25</formula>
    </cfRule>
  </conditionalFormatting>
  <conditionalFormatting sqref="AF26:AH26 D26:R26">
    <cfRule type="cellIs" dxfId="288" priority="184" stopIfTrue="1" operator="greaterThan">
      <formula>$V$26</formula>
    </cfRule>
  </conditionalFormatting>
  <conditionalFormatting sqref="AF27:AH27 D27:R27">
    <cfRule type="cellIs" dxfId="287" priority="180" stopIfTrue="1" operator="greaterThan">
      <formula>$V$27</formula>
    </cfRule>
  </conditionalFormatting>
  <conditionalFormatting sqref="AF28:AH28 D28:R28">
    <cfRule type="cellIs" dxfId="286" priority="176" stopIfTrue="1" operator="greaterThan">
      <formula>$V$28</formula>
    </cfRule>
  </conditionalFormatting>
  <conditionalFormatting sqref="AF29:AH29 D29:R29">
    <cfRule type="cellIs" dxfId="285" priority="172" stopIfTrue="1" operator="greaterThan">
      <formula>$V$29</formula>
    </cfRule>
  </conditionalFormatting>
  <conditionalFormatting sqref="AF30:AH30 D30:R30">
    <cfRule type="cellIs" dxfId="284" priority="168" stopIfTrue="1" operator="greaterThan">
      <formula>$V$30</formula>
    </cfRule>
  </conditionalFormatting>
  <conditionalFormatting sqref="AF31:AH31 D31:R31">
    <cfRule type="cellIs" dxfId="283" priority="164" stopIfTrue="1" operator="greaterThan">
      <formula>$V$31</formula>
    </cfRule>
  </conditionalFormatting>
  <conditionalFormatting sqref="AF32:AH32 D32:R32">
    <cfRule type="cellIs" dxfId="282" priority="160" stopIfTrue="1" operator="greaterThan">
      <formula>$V$32</formula>
    </cfRule>
  </conditionalFormatting>
  <conditionalFormatting sqref="AF33:AH33 D33:R33">
    <cfRule type="cellIs" dxfId="281" priority="156" stopIfTrue="1" operator="greaterThan">
      <formula>$V$33</formula>
    </cfRule>
  </conditionalFormatting>
  <conditionalFormatting sqref="AF34:AH34 D34:R34">
    <cfRule type="cellIs" dxfId="280" priority="152" stopIfTrue="1" operator="greaterThan">
      <formula>$V$34</formula>
    </cfRule>
  </conditionalFormatting>
  <conditionalFormatting sqref="AF35:AH35 D35:R35">
    <cfRule type="cellIs" dxfId="279" priority="148" stopIfTrue="1" operator="greaterThan">
      <formula>$V$35</formula>
    </cfRule>
  </conditionalFormatting>
  <conditionalFormatting sqref="AF36:AH36 D36:R36">
    <cfRule type="cellIs" dxfId="278" priority="144" stopIfTrue="1" operator="greaterThan">
      <formula>$V$36</formula>
    </cfRule>
  </conditionalFormatting>
  <conditionalFormatting sqref="AF37:AH37 D37:R37">
    <cfRule type="cellIs" dxfId="277" priority="140" stopIfTrue="1" operator="greaterThan">
      <formula>$V$37</formula>
    </cfRule>
  </conditionalFormatting>
  <conditionalFormatting sqref="AF38:AH38 D38:R38">
    <cfRule type="cellIs" dxfId="276" priority="136" stopIfTrue="1" operator="greaterThan">
      <formula>$V$38</formula>
    </cfRule>
  </conditionalFormatting>
  <conditionalFormatting sqref="AF39:AH39 D39:R39">
    <cfRule type="cellIs" dxfId="275" priority="132" stopIfTrue="1" operator="greaterThan">
      <formula>$V$39</formula>
    </cfRule>
  </conditionalFormatting>
  <conditionalFormatting sqref="AF40:AH40 D40:R40">
    <cfRule type="cellIs" dxfId="274" priority="128" stopIfTrue="1" operator="greaterThan">
      <formula>$V$40</formula>
    </cfRule>
  </conditionalFormatting>
  <conditionalFormatting sqref="AF41:AH41 D41:R41">
    <cfRule type="cellIs" dxfId="273" priority="124" stopIfTrue="1" operator="greaterThan">
      <formula>$V$41</formula>
    </cfRule>
  </conditionalFormatting>
  <conditionalFormatting sqref="AF42:AH42 D42:R42">
    <cfRule type="cellIs" dxfId="272" priority="120" stopIfTrue="1" operator="greaterThan">
      <formula>$V$42</formula>
    </cfRule>
  </conditionalFormatting>
  <conditionalFormatting sqref="AF43:AH43 D43:R43">
    <cfRule type="cellIs" dxfId="271" priority="116" stopIfTrue="1" operator="greaterThan">
      <formula>$V$43</formula>
    </cfRule>
  </conditionalFormatting>
  <conditionalFormatting sqref="AF44:AH44 D44:R44">
    <cfRule type="cellIs" dxfId="270" priority="112" stopIfTrue="1" operator="greaterThan">
      <formula>$V$44</formula>
    </cfRule>
  </conditionalFormatting>
  <conditionalFormatting sqref="AF45:AH45 D45:R45">
    <cfRule type="cellIs" dxfId="269" priority="108" stopIfTrue="1" operator="greaterThan">
      <formula>$V$45</formula>
    </cfRule>
  </conditionalFormatting>
  <conditionalFormatting sqref="AF46:AH46 D46:R46">
    <cfRule type="cellIs" dxfId="268" priority="104" stopIfTrue="1" operator="greaterThan">
      <formula>$V$46</formula>
    </cfRule>
  </conditionalFormatting>
  <conditionalFormatting sqref="AF47:AH47 D47:R47">
    <cfRule type="cellIs" dxfId="267" priority="100" stopIfTrue="1" operator="greaterThan">
      <formula>$V$47</formula>
    </cfRule>
  </conditionalFormatting>
  <conditionalFormatting sqref="AF48:AH48 D48:R48">
    <cfRule type="cellIs" dxfId="266" priority="96" stopIfTrue="1" operator="greaterThan">
      <formula>$V$48</formula>
    </cfRule>
  </conditionalFormatting>
  <conditionalFormatting sqref="AF49:AH49 D49:R49">
    <cfRule type="cellIs" dxfId="265" priority="92" stopIfTrue="1" operator="greaterThan">
      <formula>$V$49</formula>
    </cfRule>
  </conditionalFormatting>
  <conditionalFormatting sqref="AF50:AH50 D50:R50">
    <cfRule type="cellIs" dxfId="264" priority="88" stopIfTrue="1" operator="greaterThan">
      <formula>$V$50</formula>
    </cfRule>
  </conditionalFormatting>
  <conditionalFormatting sqref="AF51:AH51 D51:R51">
    <cfRule type="cellIs" dxfId="263" priority="84" stopIfTrue="1" operator="greaterThan">
      <formula>$V$51</formula>
    </cfRule>
  </conditionalFormatting>
  <conditionalFormatting sqref="AF52:AH52 D52:R52">
    <cfRule type="cellIs" priority="72" stopIfTrue="1" operator="equal">
      <formula>$T$52</formula>
    </cfRule>
  </conditionalFormatting>
  <conditionalFormatting sqref="AF53:AH53 D53:R53">
    <cfRule type="cellIs" priority="71" stopIfTrue="1" operator="equal">
      <formula>$U$53</formula>
    </cfRule>
  </conditionalFormatting>
  <conditionalFormatting sqref="AF54:AH54 D54:R54">
    <cfRule type="cellIs" priority="70" stopIfTrue="1" operator="equal">
      <formula>$U$54</formula>
    </cfRule>
  </conditionalFormatting>
  <conditionalFormatting sqref="AF55:AH55 D55:R55">
    <cfRule type="cellIs" dxfId="262" priority="80" stopIfTrue="1" operator="greaterThan">
      <formula>$V$55</formula>
    </cfRule>
  </conditionalFormatting>
  <conditionalFormatting sqref="AF56:AH56 D56:R56">
    <cfRule type="cellIs" dxfId="261" priority="76" stopIfTrue="1" operator="greaterThan">
      <formula>$V$56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F1A29-57DB-43D1-B117-5D58BE474601}">
  <dimension ref="A1:AH60"/>
  <sheetViews>
    <sheetView topLeftCell="A26" zoomScale="85" zoomScaleNormal="85" workbookViewId="0">
      <selection activeCell="H58" sqref="H58:H60"/>
    </sheetView>
  </sheetViews>
  <sheetFormatPr defaultRowHeight="13.5" x14ac:dyDescent="0.15"/>
  <cols>
    <col min="1" max="1" width="4.875" style="5" customWidth="1"/>
    <col min="2" max="3" width="19.625" style="5" customWidth="1"/>
    <col min="4" max="18" width="13.125" style="5" customWidth="1"/>
    <col min="19" max="23" width="9" style="5" hidden="1" customWidth="1"/>
    <col min="24" max="24" width="11.625" style="5" hidden="1" customWidth="1"/>
    <col min="25" max="26" width="0" style="5" hidden="1" customWidth="1"/>
    <col min="27" max="27" width="11.625" style="5" hidden="1" customWidth="1"/>
    <col min="28" max="30" width="18.375" style="5" hidden="1" customWidth="1"/>
    <col min="31" max="34" width="0" style="5" hidden="1" customWidth="1"/>
    <col min="35" max="16384" width="9" style="5"/>
  </cols>
  <sheetData>
    <row r="1" spans="1:34" ht="21" x14ac:dyDescent="0.15">
      <c r="A1" s="42" t="s">
        <v>131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34" x14ac:dyDescent="0.15">
      <c r="D2" s="23" t="s">
        <v>64</v>
      </c>
      <c r="E2" s="5" t="s">
        <v>143</v>
      </c>
      <c r="AF2" s="44" t="s">
        <v>130</v>
      </c>
      <c r="AG2" s="44"/>
      <c r="AH2" s="44"/>
    </row>
    <row r="3" spans="1:34" x14ac:dyDescent="0.15">
      <c r="AF3" s="44"/>
      <c r="AG3" s="44"/>
      <c r="AH3" s="44"/>
    </row>
    <row r="4" spans="1:34" ht="14.25" thickBot="1" x14ac:dyDescent="0.2">
      <c r="A4" s="43" t="s">
        <v>58</v>
      </c>
      <c r="B4" s="43"/>
      <c r="C4" s="43"/>
      <c r="D4" s="30">
        <v>45761</v>
      </c>
      <c r="E4" s="30">
        <v>45789</v>
      </c>
      <c r="F4" s="30">
        <v>45817</v>
      </c>
      <c r="G4" s="30">
        <v>45852</v>
      </c>
      <c r="H4" s="30">
        <v>45881</v>
      </c>
      <c r="I4" s="30"/>
      <c r="J4" s="30"/>
      <c r="K4" s="30"/>
      <c r="L4" s="30"/>
      <c r="M4" s="30"/>
      <c r="N4" s="30"/>
      <c r="O4" s="30"/>
      <c r="P4" s="24" t="s">
        <v>92</v>
      </c>
      <c r="Q4" s="25" t="s">
        <v>93</v>
      </c>
      <c r="R4" s="25" t="s">
        <v>94</v>
      </c>
      <c r="S4" s="33">
        <v>0.1</v>
      </c>
      <c r="T4" s="33">
        <v>0.2</v>
      </c>
      <c r="U4" s="33">
        <v>0.5</v>
      </c>
      <c r="V4" s="33">
        <v>1</v>
      </c>
      <c r="X4" s="5" t="s">
        <v>99</v>
      </c>
      <c r="Y4" s="5" t="s">
        <v>123</v>
      </c>
      <c r="Z4" s="5" t="s">
        <v>124</v>
      </c>
      <c r="AA4" s="5" t="s">
        <v>125</v>
      </c>
      <c r="AB4" s="5" t="s">
        <v>126</v>
      </c>
      <c r="AC4" s="5" t="s">
        <v>127</v>
      </c>
      <c r="AD4" s="5" t="s">
        <v>128</v>
      </c>
      <c r="AE4" s="5" t="s">
        <v>129</v>
      </c>
      <c r="AF4" s="24" t="s">
        <v>92</v>
      </c>
      <c r="AG4" s="25" t="s">
        <v>93</v>
      </c>
      <c r="AH4" s="25" t="s">
        <v>94</v>
      </c>
    </row>
    <row r="5" spans="1:34" ht="14.25" thickTop="1" x14ac:dyDescent="0.15">
      <c r="A5" s="6" t="s">
        <v>50</v>
      </c>
      <c r="B5" s="6" t="s">
        <v>51</v>
      </c>
      <c r="C5" s="6" t="s">
        <v>52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  <c r="Q5" s="26"/>
      <c r="R5" s="26"/>
      <c r="AF5" s="27"/>
      <c r="AG5" s="26"/>
      <c r="AH5" s="26"/>
    </row>
    <row r="6" spans="1:34" x14ac:dyDescent="0.15">
      <c r="A6" s="7">
        <v>1</v>
      </c>
      <c r="B6" s="3" t="s">
        <v>0</v>
      </c>
      <c r="C6" s="7" t="s">
        <v>65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36"/>
      <c r="P6" s="37"/>
      <c r="Q6" s="8"/>
      <c r="R6" s="8"/>
      <c r="S6" s="5">
        <f>V6*0.1</f>
        <v>10</v>
      </c>
      <c r="T6" s="5">
        <f>V6*0.2</f>
        <v>20</v>
      </c>
      <c r="U6" s="5">
        <f>V6*0.5</f>
        <v>50</v>
      </c>
      <c r="V6" s="5">
        <v>100</v>
      </c>
      <c r="W6" s="5" t="s">
        <v>98</v>
      </c>
      <c r="X6" s="5">
        <v>0</v>
      </c>
      <c r="Y6" s="5">
        <v>0</v>
      </c>
      <c r="Z6" s="5">
        <f>12-AA6</f>
        <v>12</v>
      </c>
      <c r="AA6" s="5">
        <f>COUNTIF(D6:O6,"-")</f>
        <v>0</v>
      </c>
      <c r="AB6" s="5">
        <f>COUNTIF(D6:O6,"0")</f>
        <v>5</v>
      </c>
      <c r="AC6" s="5">
        <f>AA6*Y6</f>
        <v>0</v>
      </c>
      <c r="AD6" s="5">
        <f>SUM(D6:O6)</f>
        <v>0</v>
      </c>
      <c r="AE6" s="5">
        <f>(AC6+AD6)/Z6</f>
        <v>0</v>
      </c>
      <c r="AF6" s="37">
        <f>MAX(D6:O6)</f>
        <v>0</v>
      </c>
      <c r="AG6" s="8">
        <f>MIN(D6:O6)</f>
        <v>0</v>
      </c>
      <c r="AH6" s="8">
        <f>IF(Z6=AB6,Y6,AE6)</f>
        <v>0</v>
      </c>
    </row>
    <row r="7" spans="1:34" x14ac:dyDescent="0.15">
      <c r="A7" s="9">
        <v>2</v>
      </c>
      <c r="B7" s="1" t="s">
        <v>1</v>
      </c>
      <c r="C7" s="9" t="s">
        <v>53</v>
      </c>
      <c r="D7" s="10" t="s">
        <v>133</v>
      </c>
      <c r="E7" s="10" t="s">
        <v>133</v>
      </c>
      <c r="F7" s="10" t="s">
        <v>133</v>
      </c>
      <c r="G7" s="10" t="s">
        <v>133</v>
      </c>
      <c r="H7" s="10" t="s">
        <v>133</v>
      </c>
      <c r="I7" s="10" t="s">
        <v>96</v>
      </c>
      <c r="J7" s="10" t="s">
        <v>96</v>
      </c>
      <c r="K7" s="10" t="s">
        <v>96</v>
      </c>
      <c r="L7" s="10" t="s">
        <v>96</v>
      </c>
      <c r="M7" s="10" t="s">
        <v>96</v>
      </c>
      <c r="N7" s="10" t="s">
        <v>96</v>
      </c>
      <c r="O7" s="10" t="s">
        <v>96</v>
      </c>
      <c r="P7" s="29"/>
      <c r="Q7" s="10"/>
      <c r="R7" s="10"/>
      <c r="U7" s="5" t="s">
        <v>96</v>
      </c>
      <c r="V7" s="5" t="s">
        <v>97</v>
      </c>
      <c r="X7" s="5" t="s">
        <v>100</v>
      </c>
      <c r="AF7" s="29"/>
      <c r="AG7" s="10"/>
      <c r="AH7" s="10"/>
    </row>
    <row r="8" spans="1:34" x14ac:dyDescent="0.15">
      <c r="A8" s="9">
        <v>3</v>
      </c>
      <c r="B8" s="1" t="s">
        <v>2</v>
      </c>
      <c r="C8" s="9" t="s">
        <v>66</v>
      </c>
      <c r="D8" s="8"/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  <c r="P8" s="29"/>
      <c r="Q8" s="10"/>
      <c r="R8" s="10"/>
      <c r="S8" s="5">
        <f t="shared" ref="S8:S56" si="0">V8*0.1</f>
        <v>3.0000000000000003E-4</v>
      </c>
      <c r="T8" s="5">
        <f t="shared" ref="T8:T56" si="1">V8*0.2</f>
        <v>6.0000000000000006E-4</v>
      </c>
      <c r="U8" s="5">
        <f t="shared" ref="U8:U56" si="2">V8*0.5</f>
        <v>1.5E-3</v>
      </c>
      <c r="V8" s="5">
        <v>3.0000000000000001E-3</v>
      </c>
      <c r="X8" s="5" t="s">
        <v>103</v>
      </c>
      <c r="Y8" s="5">
        <v>2.9999999999999997E-4</v>
      </c>
      <c r="Z8" s="5">
        <f>12-AA8</f>
        <v>12</v>
      </c>
      <c r="AA8" s="5">
        <f>COUNTIF(D8:O8,"-")</f>
        <v>0</v>
      </c>
      <c r="AB8" s="5">
        <f>Z8-COUNT(D8:O8)</f>
        <v>12</v>
      </c>
      <c r="AC8" s="5">
        <f t="shared" ref="AC8:AC56" si="3">AB8*Y8</f>
        <v>3.5999999999999999E-3</v>
      </c>
      <c r="AD8" s="5">
        <f t="shared" ref="AD8:AD56" si="4">SUM(D8:O8)</f>
        <v>0</v>
      </c>
      <c r="AE8" s="5">
        <f t="shared" ref="AE8:AE56" si="5">(AC8+AD8)/Z8</f>
        <v>2.9999999999999997E-4</v>
      </c>
      <c r="AF8" s="29" t="str">
        <f t="shared" ref="AF8:AF56" si="6">IF(Z8=0,"",IF(Z8=AB8,"&lt;"&amp;Y8,MAX(D8:O8)))</f>
        <v>&lt;0.0003</v>
      </c>
      <c r="AG8" s="10" t="str">
        <f t="shared" ref="AG8:AG56" si="7">IF(Z8=0,"",IF(AB8&gt;=1,"&lt;"&amp;Y8,MIN(D8:O8)))</f>
        <v>&lt;0.0003</v>
      </c>
      <c r="AH8" s="10" t="str">
        <f t="shared" ref="AH8:AH56" si="8">IF(Z8=0,"",IF(Z8=AB8,"&lt;"&amp;Y8,AE8))</f>
        <v>&lt;0.0003</v>
      </c>
    </row>
    <row r="9" spans="1:34" x14ac:dyDescent="0.15">
      <c r="A9" s="9">
        <v>4</v>
      </c>
      <c r="B9" s="1" t="s">
        <v>3</v>
      </c>
      <c r="C9" s="9" t="s">
        <v>67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/>
      <c r="P9" s="29"/>
      <c r="Q9" s="10"/>
      <c r="R9" s="10"/>
      <c r="S9" s="5">
        <f t="shared" si="0"/>
        <v>5.0000000000000002E-5</v>
      </c>
      <c r="T9" s="5">
        <f t="shared" si="1"/>
        <v>1E-4</v>
      </c>
      <c r="U9" s="5">
        <f t="shared" si="2"/>
        <v>2.5000000000000001E-4</v>
      </c>
      <c r="V9" s="5">
        <v>5.0000000000000001E-4</v>
      </c>
      <c r="X9" s="5" t="s">
        <v>104</v>
      </c>
      <c r="Y9" s="5">
        <v>5.0000000000000002E-5</v>
      </c>
      <c r="Z9" s="5">
        <f t="shared" ref="Z9:Z56" si="9">12-AA9</f>
        <v>12</v>
      </c>
      <c r="AA9" s="5">
        <f t="shared" ref="AA9:AA56" si="10">COUNTIF(D9:O9,"-")</f>
        <v>0</v>
      </c>
      <c r="AB9" s="5">
        <f t="shared" ref="AB9:AB56" si="11">Z9-COUNT(D9:O9)</f>
        <v>12</v>
      </c>
      <c r="AC9" s="5">
        <f t="shared" si="3"/>
        <v>6.0000000000000006E-4</v>
      </c>
      <c r="AD9" s="5">
        <f t="shared" si="4"/>
        <v>0</v>
      </c>
      <c r="AE9" s="5">
        <f t="shared" si="5"/>
        <v>5.0000000000000002E-5</v>
      </c>
      <c r="AF9" s="29" t="str">
        <f t="shared" si="6"/>
        <v>&lt;0.00005</v>
      </c>
      <c r="AG9" s="10" t="str">
        <f t="shared" si="7"/>
        <v>&lt;0.00005</v>
      </c>
      <c r="AH9" s="10" t="str">
        <f t="shared" si="8"/>
        <v>&lt;0.00005</v>
      </c>
    </row>
    <row r="10" spans="1:34" x14ac:dyDescent="0.15">
      <c r="A10" s="9">
        <v>5</v>
      </c>
      <c r="B10" s="1" t="s">
        <v>4</v>
      </c>
      <c r="C10" s="9" t="s">
        <v>68</v>
      </c>
      <c r="D10" s="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/>
      <c r="P10" s="29"/>
      <c r="Q10" s="10"/>
      <c r="R10" s="10"/>
      <c r="S10" s="5">
        <f t="shared" si="0"/>
        <v>1E-3</v>
      </c>
      <c r="T10" s="5">
        <f t="shared" si="1"/>
        <v>2E-3</v>
      </c>
      <c r="U10" s="5">
        <f t="shared" si="2"/>
        <v>5.0000000000000001E-3</v>
      </c>
      <c r="V10" s="5">
        <v>0.01</v>
      </c>
      <c r="X10" s="5" t="s">
        <v>101</v>
      </c>
      <c r="Y10" s="5">
        <v>1E-3</v>
      </c>
      <c r="Z10" s="5">
        <f t="shared" si="9"/>
        <v>12</v>
      </c>
      <c r="AA10" s="5">
        <f t="shared" si="10"/>
        <v>0</v>
      </c>
      <c r="AB10" s="5">
        <f t="shared" si="11"/>
        <v>12</v>
      </c>
      <c r="AC10" s="5">
        <f t="shared" si="3"/>
        <v>1.2E-2</v>
      </c>
      <c r="AD10" s="5">
        <f t="shared" si="4"/>
        <v>0</v>
      </c>
      <c r="AE10" s="5">
        <f t="shared" si="5"/>
        <v>1E-3</v>
      </c>
      <c r="AF10" s="29" t="str">
        <f t="shared" si="6"/>
        <v>&lt;0.001</v>
      </c>
      <c r="AG10" s="10" t="str">
        <f t="shared" si="7"/>
        <v>&lt;0.001</v>
      </c>
      <c r="AH10" s="10" t="str">
        <f t="shared" si="8"/>
        <v>&lt;0.001</v>
      </c>
    </row>
    <row r="11" spans="1:34" x14ac:dyDescent="0.15">
      <c r="A11" s="9">
        <v>6</v>
      </c>
      <c r="B11" s="1" t="s">
        <v>5</v>
      </c>
      <c r="C11" s="9" t="s">
        <v>68</v>
      </c>
      <c r="D11" s="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29"/>
      <c r="Q11" s="10"/>
      <c r="R11" s="10"/>
      <c r="S11" s="5">
        <f t="shared" si="0"/>
        <v>1E-3</v>
      </c>
      <c r="T11" s="5">
        <f t="shared" si="1"/>
        <v>2E-3</v>
      </c>
      <c r="U11" s="5">
        <f t="shared" si="2"/>
        <v>5.0000000000000001E-3</v>
      </c>
      <c r="V11" s="5">
        <v>0.01</v>
      </c>
      <c r="X11" s="5" t="s">
        <v>101</v>
      </c>
      <c r="Y11" s="5">
        <v>1E-3</v>
      </c>
      <c r="Z11" s="5">
        <f t="shared" si="9"/>
        <v>12</v>
      </c>
      <c r="AA11" s="5">
        <f t="shared" si="10"/>
        <v>0</v>
      </c>
      <c r="AB11" s="5">
        <f t="shared" si="11"/>
        <v>12</v>
      </c>
      <c r="AC11" s="5">
        <f t="shared" si="3"/>
        <v>1.2E-2</v>
      </c>
      <c r="AD11" s="5">
        <f t="shared" si="4"/>
        <v>0</v>
      </c>
      <c r="AE11" s="5">
        <f t="shared" si="5"/>
        <v>1E-3</v>
      </c>
      <c r="AF11" s="29" t="str">
        <f t="shared" si="6"/>
        <v>&lt;0.001</v>
      </c>
      <c r="AG11" s="10" t="str">
        <f t="shared" si="7"/>
        <v>&lt;0.001</v>
      </c>
      <c r="AH11" s="10" t="str">
        <f t="shared" si="8"/>
        <v>&lt;0.001</v>
      </c>
    </row>
    <row r="12" spans="1:34" x14ac:dyDescent="0.15">
      <c r="A12" s="9">
        <v>7</v>
      </c>
      <c r="B12" s="1" t="s">
        <v>6</v>
      </c>
      <c r="C12" s="9" t="s">
        <v>68</v>
      </c>
      <c r="D12" s="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/>
      <c r="P12" s="29"/>
      <c r="Q12" s="10"/>
      <c r="R12" s="10"/>
      <c r="S12" s="5">
        <f t="shared" si="0"/>
        <v>1E-3</v>
      </c>
      <c r="T12" s="5">
        <f t="shared" si="1"/>
        <v>2E-3</v>
      </c>
      <c r="U12" s="5">
        <f t="shared" si="2"/>
        <v>5.0000000000000001E-3</v>
      </c>
      <c r="V12" s="5">
        <v>0.01</v>
      </c>
      <c r="X12" s="5" t="s">
        <v>101</v>
      </c>
      <c r="Y12" s="5">
        <v>1E-3</v>
      </c>
      <c r="Z12" s="5">
        <f t="shared" si="9"/>
        <v>12</v>
      </c>
      <c r="AA12" s="5">
        <f t="shared" si="10"/>
        <v>0</v>
      </c>
      <c r="AB12" s="5">
        <f t="shared" si="11"/>
        <v>12</v>
      </c>
      <c r="AC12" s="5">
        <f t="shared" si="3"/>
        <v>1.2E-2</v>
      </c>
      <c r="AD12" s="5">
        <f t="shared" si="4"/>
        <v>0</v>
      </c>
      <c r="AE12" s="5">
        <f t="shared" si="5"/>
        <v>1E-3</v>
      </c>
      <c r="AF12" s="29" t="str">
        <f t="shared" si="6"/>
        <v>&lt;0.001</v>
      </c>
      <c r="AG12" s="10" t="str">
        <f t="shared" si="7"/>
        <v>&lt;0.001</v>
      </c>
      <c r="AH12" s="10" t="str">
        <f t="shared" si="8"/>
        <v>&lt;0.001</v>
      </c>
    </row>
    <row r="13" spans="1:34" x14ac:dyDescent="0.15">
      <c r="A13" s="9">
        <v>8</v>
      </c>
      <c r="B13" s="1" t="s">
        <v>7</v>
      </c>
      <c r="C13" s="9" t="s">
        <v>91</v>
      </c>
      <c r="D13" s="8"/>
      <c r="E13" s="10" t="s">
        <v>144</v>
      </c>
      <c r="F13" s="10"/>
      <c r="G13" s="10"/>
      <c r="H13" s="10" t="s">
        <v>144</v>
      </c>
      <c r="I13" s="10"/>
      <c r="J13" s="10"/>
      <c r="K13" s="10"/>
      <c r="L13" s="10"/>
      <c r="M13" s="10"/>
      <c r="N13" s="10"/>
      <c r="O13" s="11"/>
      <c r="P13" s="29"/>
      <c r="Q13" s="10"/>
      <c r="R13" s="10"/>
      <c r="S13" s="5">
        <f t="shared" si="0"/>
        <v>2E-3</v>
      </c>
      <c r="T13" s="5">
        <f t="shared" si="1"/>
        <v>4.0000000000000001E-3</v>
      </c>
      <c r="U13" s="5">
        <f t="shared" si="2"/>
        <v>0.01</v>
      </c>
      <c r="V13" s="5">
        <v>0.02</v>
      </c>
      <c r="X13" s="5" t="s">
        <v>105</v>
      </c>
      <c r="Y13" s="5">
        <v>2E-3</v>
      </c>
      <c r="Z13" s="5">
        <f t="shared" si="9"/>
        <v>12</v>
      </c>
      <c r="AA13" s="5">
        <f t="shared" si="10"/>
        <v>0</v>
      </c>
      <c r="AB13" s="5">
        <f t="shared" si="11"/>
        <v>12</v>
      </c>
      <c r="AC13" s="5">
        <f t="shared" si="3"/>
        <v>2.4E-2</v>
      </c>
      <c r="AD13" s="5">
        <f t="shared" si="4"/>
        <v>0</v>
      </c>
      <c r="AE13" s="5">
        <f t="shared" si="5"/>
        <v>2E-3</v>
      </c>
      <c r="AF13" s="29" t="str">
        <f t="shared" si="6"/>
        <v>&lt;0.002</v>
      </c>
      <c r="AG13" s="10" t="str">
        <f t="shared" si="7"/>
        <v>&lt;0.002</v>
      </c>
      <c r="AH13" s="10" t="str">
        <f t="shared" si="8"/>
        <v>&lt;0.002</v>
      </c>
    </row>
    <row r="14" spans="1:34" x14ac:dyDescent="0.15">
      <c r="A14" s="9">
        <v>9</v>
      </c>
      <c r="B14" s="1" t="s">
        <v>8</v>
      </c>
      <c r="C14" s="9" t="s">
        <v>70</v>
      </c>
      <c r="D14" s="8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/>
      <c r="P14" s="29"/>
      <c r="Q14" s="10"/>
      <c r="R14" s="10"/>
      <c r="S14" s="5">
        <f t="shared" si="0"/>
        <v>4.0000000000000001E-3</v>
      </c>
      <c r="T14" s="5">
        <f t="shared" si="1"/>
        <v>8.0000000000000002E-3</v>
      </c>
      <c r="U14" s="5">
        <f t="shared" si="2"/>
        <v>0.02</v>
      </c>
      <c r="V14" s="5">
        <v>0.04</v>
      </c>
      <c r="X14" s="5" t="s">
        <v>102</v>
      </c>
      <c r="Y14" s="5">
        <v>4.0000000000000001E-3</v>
      </c>
      <c r="Z14" s="5">
        <f t="shared" si="9"/>
        <v>12</v>
      </c>
      <c r="AA14" s="5">
        <f t="shared" si="10"/>
        <v>0</v>
      </c>
      <c r="AB14" s="5">
        <f t="shared" si="11"/>
        <v>12</v>
      </c>
      <c r="AC14" s="5">
        <f t="shared" si="3"/>
        <v>4.8000000000000001E-2</v>
      </c>
      <c r="AD14" s="5">
        <f t="shared" si="4"/>
        <v>0</v>
      </c>
      <c r="AE14" s="5">
        <f t="shared" si="5"/>
        <v>4.0000000000000001E-3</v>
      </c>
      <c r="AF14" s="29" t="str">
        <f t="shared" si="6"/>
        <v>&lt;0.004</v>
      </c>
      <c r="AG14" s="10" t="str">
        <f t="shared" si="7"/>
        <v>&lt;0.004</v>
      </c>
      <c r="AH14" s="10" t="str">
        <f t="shared" si="8"/>
        <v>&lt;0.004</v>
      </c>
    </row>
    <row r="15" spans="1:34" x14ac:dyDescent="0.15">
      <c r="A15" s="9">
        <v>10</v>
      </c>
      <c r="B15" s="1" t="s">
        <v>9</v>
      </c>
      <c r="C15" s="9" t="s">
        <v>68</v>
      </c>
      <c r="D15" s="8"/>
      <c r="E15" s="10" t="s">
        <v>145</v>
      </c>
      <c r="F15" s="10"/>
      <c r="G15" s="10"/>
      <c r="H15" s="10" t="s">
        <v>145</v>
      </c>
      <c r="I15" s="10"/>
      <c r="J15" s="10"/>
      <c r="K15" s="10"/>
      <c r="L15" s="10"/>
      <c r="M15" s="10"/>
      <c r="N15" s="10"/>
      <c r="O15" s="11"/>
      <c r="P15" s="29"/>
      <c r="Q15" s="10"/>
      <c r="R15" s="10"/>
      <c r="S15" s="5">
        <f t="shared" si="0"/>
        <v>1E-3</v>
      </c>
      <c r="T15" s="5">
        <f t="shared" si="1"/>
        <v>2E-3</v>
      </c>
      <c r="U15" s="5">
        <f t="shared" si="2"/>
        <v>5.0000000000000001E-3</v>
      </c>
      <c r="V15" s="5">
        <v>0.01</v>
      </c>
      <c r="X15" s="5" t="s">
        <v>101</v>
      </c>
      <c r="Y15" s="5">
        <v>1E-3</v>
      </c>
      <c r="Z15" s="5">
        <f t="shared" si="9"/>
        <v>12</v>
      </c>
      <c r="AA15" s="5">
        <f t="shared" si="10"/>
        <v>0</v>
      </c>
      <c r="AB15" s="5">
        <f t="shared" si="11"/>
        <v>12</v>
      </c>
      <c r="AC15" s="5">
        <f t="shared" si="3"/>
        <v>1.2E-2</v>
      </c>
      <c r="AD15" s="5">
        <f t="shared" si="4"/>
        <v>0</v>
      </c>
      <c r="AE15" s="5">
        <f t="shared" si="5"/>
        <v>1E-3</v>
      </c>
      <c r="AF15" s="29" t="str">
        <f t="shared" si="6"/>
        <v>&lt;0.001</v>
      </c>
      <c r="AG15" s="10" t="str">
        <f t="shared" si="7"/>
        <v>&lt;0.001</v>
      </c>
      <c r="AH15" s="10" t="str">
        <f t="shared" si="8"/>
        <v>&lt;0.001</v>
      </c>
    </row>
    <row r="16" spans="1:34" x14ac:dyDescent="0.15">
      <c r="A16" s="9">
        <v>11</v>
      </c>
      <c r="B16" s="1" t="s">
        <v>10</v>
      </c>
      <c r="C16" s="9" t="s">
        <v>71</v>
      </c>
      <c r="D16" s="8"/>
      <c r="E16" s="10">
        <v>3.12</v>
      </c>
      <c r="F16" s="10"/>
      <c r="G16" s="10"/>
      <c r="H16" s="10">
        <v>3.24</v>
      </c>
      <c r="I16" s="10"/>
      <c r="J16" s="10"/>
      <c r="K16" s="10"/>
      <c r="L16" s="10"/>
      <c r="M16" s="10"/>
      <c r="N16" s="10"/>
      <c r="O16" s="11"/>
      <c r="P16" s="29"/>
      <c r="Q16" s="10"/>
      <c r="R16" s="10"/>
      <c r="S16" s="5">
        <f t="shared" si="0"/>
        <v>1</v>
      </c>
      <c r="T16" s="5">
        <f t="shared" si="1"/>
        <v>2</v>
      </c>
      <c r="U16" s="5">
        <f t="shared" si="2"/>
        <v>5</v>
      </c>
      <c r="V16" s="5">
        <v>10</v>
      </c>
      <c r="X16" s="5" t="s">
        <v>106</v>
      </c>
      <c r="Y16" s="5">
        <v>0.05</v>
      </c>
      <c r="Z16" s="5">
        <f t="shared" si="9"/>
        <v>12</v>
      </c>
      <c r="AA16" s="5">
        <f t="shared" si="10"/>
        <v>0</v>
      </c>
      <c r="AB16" s="5">
        <f t="shared" si="11"/>
        <v>10</v>
      </c>
      <c r="AC16" s="5">
        <f t="shared" si="3"/>
        <v>0.5</v>
      </c>
      <c r="AD16" s="5">
        <f t="shared" si="4"/>
        <v>6.36</v>
      </c>
      <c r="AE16" s="5">
        <f t="shared" si="5"/>
        <v>0.57166666666666666</v>
      </c>
      <c r="AF16" s="29">
        <f t="shared" si="6"/>
        <v>3.24</v>
      </c>
      <c r="AG16" s="10" t="str">
        <f t="shared" si="7"/>
        <v>&lt;0.05</v>
      </c>
      <c r="AH16" s="10">
        <f t="shared" si="8"/>
        <v>0.57166666666666666</v>
      </c>
    </row>
    <row r="17" spans="1:34" x14ac:dyDescent="0.15">
      <c r="A17" s="9">
        <v>12</v>
      </c>
      <c r="B17" s="1" t="s">
        <v>11</v>
      </c>
      <c r="C17" s="9" t="s">
        <v>72</v>
      </c>
      <c r="D17" s="8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/>
      <c r="P17" s="29"/>
      <c r="Q17" s="10"/>
      <c r="R17" s="10"/>
      <c r="S17" s="5">
        <f t="shared" si="0"/>
        <v>8.0000000000000016E-2</v>
      </c>
      <c r="T17" s="5">
        <f t="shared" si="1"/>
        <v>0.16000000000000003</v>
      </c>
      <c r="U17" s="5">
        <f t="shared" si="2"/>
        <v>0.4</v>
      </c>
      <c r="V17" s="5">
        <v>0.8</v>
      </c>
      <c r="X17" s="5" t="s">
        <v>107</v>
      </c>
      <c r="Y17" s="5">
        <v>0.08</v>
      </c>
      <c r="Z17" s="5">
        <f t="shared" si="9"/>
        <v>12</v>
      </c>
      <c r="AA17" s="5">
        <f t="shared" si="10"/>
        <v>0</v>
      </c>
      <c r="AB17" s="5">
        <f t="shared" si="11"/>
        <v>12</v>
      </c>
      <c r="AC17" s="5">
        <f t="shared" si="3"/>
        <v>0.96</v>
      </c>
      <c r="AD17" s="5">
        <f t="shared" si="4"/>
        <v>0</v>
      </c>
      <c r="AE17" s="5">
        <f t="shared" si="5"/>
        <v>0.08</v>
      </c>
      <c r="AF17" s="29" t="str">
        <f t="shared" si="6"/>
        <v>&lt;0.08</v>
      </c>
      <c r="AG17" s="10" t="str">
        <f t="shared" si="7"/>
        <v>&lt;0.08</v>
      </c>
      <c r="AH17" s="10" t="str">
        <f t="shared" si="8"/>
        <v>&lt;0.08</v>
      </c>
    </row>
    <row r="18" spans="1:34" x14ac:dyDescent="0.15">
      <c r="A18" s="9">
        <v>13</v>
      </c>
      <c r="B18" s="1" t="s">
        <v>12</v>
      </c>
      <c r="C18" s="9" t="s">
        <v>73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29"/>
      <c r="Q18" s="10"/>
      <c r="R18" s="10"/>
      <c r="S18" s="5">
        <f t="shared" si="0"/>
        <v>0.1</v>
      </c>
      <c r="T18" s="5">
        <f t="shared" si="1"/>
        <v>0.2</v>
      </c>
      <c r="U18" s="5">
        <f t="shared" si="2"/>
        <v>0.5</v>
      </c>
      <c r="V18" s="34">
        <v>1</v>
      </c>
      <c r="X18" s="5" t="s">
        <v>108</v>
      </c>
      <c r="Y18" s="5">
        <v>0.1</v>
      </c>
      <c r="Z18" s="5">
        <f t="shared" si="9"/>
        <v>12</v>
      </c>
      <c r="AA18" s="5">
        <f t="shared" si="10"/>
        <v>0</v>
      </c>
      <c r="AB18" s="5">
        <f t="shared" si="11"/>
        <v>12</v>
      </c>
      <c r="AC18" s="5">
        <f t="shared" si="3"/>
        <v>1.2000000000000002</v>
      </c>
      <c r="AD18" s="5">
        <f t="shared" si="4"/>
        <v>0</v>
      </c>
      <c r="AE18" s="5">
        <f>(AC18+AD18)/Z18</f>
        <v>0.10000000000000002</v>
      </c>
      <c r="AF18" s="29" t="str">
        <f t="shared" si="6"/>
        <v>&lt;0.1</v>
      </c>
      <c r="AG18" s="10" t="str">
        <f t="shared" si="7"/>
        <v>&lt;0.1</v>
      </c>
      <c r="AH18" s="10" t="str">
        <f t="shared" si="8"/>
        <v>&lt;0.1</v>
      </c>
    </row>
    <row r="19" spans="1:34" x14ac:dyDescent="0.15">
      <c r="A19" s="9">
        <v>14</v>
      </c>
      <c r="B19" s="1" t="s">
        <v>13</v>
      </c>
      <c r="C19" s="9" t="s">
        <v>74</v>
      </c>
      <c r="D19" s="8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29"/>
      <c r="Q19" s="10"/>
      <c r="R19" s="10"/>
      <c r="S19" s="5">
        <f t="shared" si="0"/>
        <v>2.0000000000000001E-4</v>
      </c>
      <c r="T19" s="5">
        <f t="shared" si="1"/>
        <v>4.0000000000000002E-4</v>
      </c>
      <c r="U19" s="5">
        <f t="shared" si="2"/>
        <v>1E-3</v>
      </c>
      <c r="V19" s="5">
        <v>2E-3</v>
      </c>
      <c r="X19" s="5" t="s">
        <v>109</v>
      </c>
      <c r="Y19" s="5">
        <v>2.0000000000000001E-4</v>
      </c>
      <c r="Z19" s="5">
        <f t="shared" si="9"/>
        <v>12</v>
      </c>
      <c r="AA19" s="5">
        <f t="shared" si="10"/>
        <v>0</v>
      </c>
      <c r="AB19" s="5">
        <f t="shared" si="11"/>
        <v>12</v>
      </c>
      <c r="AC19" s="5">
        <f t="shared" si="3"/>
        <v>2.4000000000000002E-3</v>
      </c>
      <c r="AD19" s="5">
        <f t="shared" si="4"/>
        <v>0</v>
      </c>
      <c r="AE19" s="5">
        <f t="shared" si="5"/>
        <v>2.0000000000000001E-4</v>
      </c>
      <c r="AF19" s="29" t="str">
        <f t="shared" si="6"/>
        <v>&lt;0.0002</v>
      </c>
      <c r="AG19" s="10" t="str">
        <f t="shared" si="7"/>
        <v>&lt;0.0002</v>
      </c>
      <c r="AH19" s="10" t="str">
        <f t="shared" si="8"/>
        <v>&lt;0.0002</v>
      </c>
    </row>
    <row r="20" spans="1:34" x14ac:dyDescent="0.15">
      <c r="A20" s="9">
        <v>15</v>
      </c>
      <c r="B20" s="1" t="s">
        <v>14</v>
      </c>
      <c r="C20" s="9" t="s">
        <v>69</v>
      </c>
      <c r="D20" s="8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/>
      <c r="P20" s="29"/>
      <c r="Q20" s="10"/>
      <c r="R20" s="10"/>
      <c r="S20" s="5">
        <f t="shared" si="0"/>
        <v>5.000000000000001E-3</v>
      </c>
      <c r="T20" s="5">
        <f t="shared" si="1"/>
        <v>1.0000000000000002E-2</v>
      </c>
      <c r="U20" s="5">
        <f t="shared" si="2"/>
        <v>2.5000000000000001E-2</v>
      </c>
      <c r="V20" s="5">
        <v>0.05</v>
      </c>
      <c r="X20" s="5" t="s">
        <v>110</v>
      </c>
      <c r="Y20" s="5">
        <v>5.0000000000000001E-3</v>
      </c>
      <c r="Z20" s="5">
        <f t="shared" si="9"/>
        <v>12</v>
      </c>
      <c r="AA20" s="5">
        <f t="shared" si="10"/>
        <v>0</v>
      </c>
      <c r="AB20" s="5">
        <f t="shared" si="11"/>
        <v>12</v>
      </c>
      <c r="AC20" s="5">
        <f t="shared" si="3"/>
        <v>0.06</v>
      </c>
      <c r="AD20" s="5">
        <f t="shared" si="4"/>
        <v>0</v>
      </c>
      <c r="AE20" s="5">
        <f t="shared" si="5"/>
        <v>5.0000000000000001E-3</v>
      </c>
      <c r="AF20" s="29" t="str">
        <f t="shared" si="6"/>
        <v>&lt;0.005</v>
      </c>
      <c r="AG20" s="10" t="str">
        <f t="shared" si="7"/>
        <v>&lt;0.005</v>
      </c>
      <c r="AH20" s="10" t="str">
        <f t="shared" si="8"/>
        <v>&lt;0.005</v>
      </c>
    </row>
    <row r="21" spans="1:34" ht="27" customHeight="1" x14ac:dyDescent="0.15">
      <c r="A21" s="9">
        <v>16</v>
      </c>
      <c r="B21" s="4" t="s">
        <v>63</v>
      </c>
      <c r="C21" s="9" t="s">
        <v>70</v>
      </c>
      <c r="D21" s="8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/>
      <c r="P21" s="29"/>
      <c r="Q21" s="10"/>
      <c r="R21" s="10"/>
      <c r="S21" s="5">
        <f t="shared" si="0"/>
        <v>4.0000000000000001E-3</v>
      </c>
      <c r="T21" s="5">
        <f t="shared" si="1"/>
        <v>8.0000000000000002E-3</v>
      </c>
      <c r="U21" s="5">
        <f t="shared" si="2"/>
        <v>0.02</v>
      </c>
      <c r="V21" s="5">
        <v>0.04</v>
      </c>
      <c r="X21" s="5" t="s">
        <v>101</v>
      </c>
      <c r="Y21" s="5">
        <v>1E-3</v>
      </c>
      <c r="Z21" s="5">
        <f t="shared" si="9"/>
        <v>12</v>
      </c>
      <c r="AA21" s="5">
        <f t="shared" si="10"/>
        <v>0</v>
      </c>
      <c r="AB21" s="5">
        <f t="shared" si="11"/>
        <v>12</v>
      </c>
      <c r="AC21" s="5">
        <f t="shared" si="3"/>
        <v>1.2E-2</v>
      </c>
      <c r="AD21" s="5">
        <f t="shared" si="4"/>
        <v>0</v>
      </c>
      <c r="AE21" s="5">
        <f t="shared" si="5"/>
        <v>1E-3</v>
      </c>
      <c r="AF21" s="29" t="str">
        <f t="shared" si="6"/>
        <v>&lt;0.001</v>
      </c>
      <c r="AG21" s="10" t="str">
        <f t="shared" si="7"/>
        <v>&lt;0.001</v>
      </c>
      <c r="AH21" s="10" t="str">
        <f t="shared" si="8"/>
        <v>&lt;0.001</v>
      </c>
    </row>
    <row r="22" spans="1:34" x14ac:dyDescent="0.15">
      <c r="A22" s="9">
        <v>17</v>
      </c>
      <c r="B22" s="1" t="s">
        <v>15</v>
      </c>
      <c r="C22" s="9" t="s">
        <v>75</v>
      </c>
      <c r="D22" s="8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/>
      <c r="P22" s="29"/>
      <c r="Q22" s="10"/>
      <c r="R22" s="10"/>
      <c r="S22" s="5">
        <f t="shared" si="0"/>
        <v>2E-3</v>
      </c>
      <c r="T22" s="5">
        <f t="shared" si="1"/>
        <v>4.0000000000000001E-3</v>
      </c>
      <c r="U22" s="5">
        <f t="shared" si="2"/>
        <v>0.01</v>
      </c>
      <c r="V22" s="5">
        <v>0.02</v>
      </c>
      <c r="X22" s="5" t="s">
        <v>101</v>
      </c>
      <c r="Y22" s="5">
        <v>1E-3</v>
      </c>
      <c r="Z22" s="5">
        <f t="shared" si="9"/>
        <v>12</v>
      </c>
      <c r="AA22" s="5">
        <f t="shared" si="10"/>
        <v>0</v>
      </c>
      <c r="AB22" s="5">
        <f t="shared" si="11"/>
        <v>12</v>
      </c>
      <c r="AC22" s="5">
        <f t="shared" si="3"/>
        <v>1.2E-2</v>
      </c>
      <c r="AD22" s="5">
        <f t="shared" si="4"/>
        <v>0</v>
      </c>
      <c r="AE22" s="5">
        <f t="shared" si="5"/>
        <v>1E-3</v>
      </c>
      <c r="AF22" s="29" t="str">
        <f t="shared" si="6"/>
        <v>&lt;0.001</v>
      </c>
      <c r="AG22" s="10" t="str">
        <f t="shared" si="7"/>
        <v>&lt;0.001</v>
      </c>
      <c r="AH22" s="10" t="str">
        <f t="shared" si="8"/>
        <v>&lt;0.001</v>
      </c>
    </row>
    <row r="23" spans="1:34" x14ac:dyDescent="0.15">
      <c r="A23" s="9">
        <v>18</v>
      </c>
      <c r="B23" s="1" t="s">
        <v>16</v>
      </c>
      <c r="C23" s="9" t="s">
        <v>68</v>
      </c>
      <c r="D23" s="8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  <c r="P23" s="29"/>
      <c r="Q23" s="10"/>
      <c r="R23" s="10"/>
      <c r="S23" s="5">
        <f t="shared" si="0"/>
        <v>1E-3</v>
      </c>
      <c r="T23" s="5">
        <f t="shared" si="1"/>
        <v>2E-3</v>
      </c>
      <c r="U23" s="5">
        <f t="shared" si="2"/>
        <v>5.0000000000000001E-3</v>
      </c>
      <c r="V23" s="5">
        <v>0.01</v>
      </c>
      <c r="X23" s="5" t="s">
        <v>101</v>
      </c>
      <c r="Y23" s="5">
        <v>1E-3</v>
      </c>
      <c r="Z23" s="5">
        <f t="shared" si="9"/>
        <v>12</v>
      </c>
      <c r="AA23" s="5">
        <f t="shared" si="10"/>
        <v>0</v>
      </c>
      <c r="AB23" s="5">
        <f t="shared" si="11"/>
        <v>12</v>
      </c>
      <c r="AC23" s="5">
        <f t="shared" si="3"/>
        <v>1.2E-2</v>
      </c>
      <c r="AD23" s="5">
        <f t="shared" si="4"/>
        <v>0</v>
      </c>
      <c r="AE23" s="5">
        <f t="shared" si="5"/>
        <v>1E-3</v>
      </c>
      <c r="AF23" s="29" t="str">
        <f t="shared" si="6"/>
        <v>&lt;0.001</v>
      </c>
      <c r="AG23" s="10" t="str">
        <f t="shared" si="7"/>
        <v>&lt;0.001</v>
      </c>
      <c r="AH23" s="10" t="str">
        <f t="shared" si="8"/>
        <v>&lt;0.001</v>
      </c>
    </row>
    <row r="24" spans="1:34" x14ac:dyDescent="0.15">
      <c r="A24" s="9">
        <v>19</v>
      </c>
      <c r="B24" s="1" t="s">
        <v>17</v>
      </c>
      <c r="C24" s="9" t="s">
        <v>68</v>
      </c>
      <c r="D24" s="8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29"/>
      <c r="Q24" s="10"/>
      <c r="R24" s="10"/>
      <c r="S24" s="5">
        <f t="shared" si="0"/>
        <v>1E-3</v>
      </c>
      <c r="T24" s="5">
        <f t="shared" si="1"/>
        <v>2E-3</v>
      </c>
      <c r="U24" s="5">
        <f t="shared" si="2"/>
        <v>5.0000000000000001E-3</v>
      </c>
      <c r="V24" s="5">
        <v>0.01</v>
      </c>
      <c r="X24" s="5" t="s">
        <v>101</v>
      </c>
      <c r="Y24" s="5">
        <v>1E-3</v>
      </c>
      <c r="Z24" s="5">
        <f t="shared" si="9"/>
        <v>12</v>
      </c>
      <c r="AA24" s="5">
        <f t="shared" si="10"/>
        <v>0</v>
      </c>
      <c r="AB24" s="5">
        <f t="shared" si="11"/>
        <v>12</v>
      </c>
      <c r="AC24" s="5">
        <f t="shared" si="3"/>
        <v>1.2E-2</v>
      </c>
      <c r="AD24" s="5">
        <f t="shared" si="4"/>
        <v>0</v>
      </c>
      <c r="AE24" s="5">
        <f t="shared" si="5"/>
        <v>1E-3</v>
      </c>
      <c r="AF24" s="29" t="str">
        <f t="shared" si="6"/>
        <v>&lt;0.001</v>
      </c>
      <c r="AG24" s="10" t="str">
        <f t="shared" si="7"/>
        <v>&lt;0.001</v>
      </c>
      <c r="AH24" s="10" t="str">
        <f t="shared" si="8"/>
        <v>&lt;0.001</v>
      </c>
    </row>
    <row r="25" spans="1:34" x14ac:dyDescent="0.15">
      <c r="A25" s="9">
        <v>20</v>
      </c>
      <c r="B25" s="1" t="s">
        <v>18</v>
      </c>
      <c r="C25" s="9" t="s">
        <v>68</v>
      </c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29"/>
      <c r="Q25" s="10"/>
      <c r="R25" s="10"/>
      <c r="S25" s="5">
        <f t="shared" si="0"/>
        <v>1E-3</v>
      </c>
      <c r="T25" s="5">
        <f t="shared" si="1"/>
        <v>2E-3</v>
      </c>
      <c r="U25" s="5">
        <f t="shared" si="2"/>
        <v>5.0000000000000001E-3</v>
      </c>
      <c r="V25" s="5">
        <v>0.01</v>
      </c>
      <c r="X25" s="5" t="s">
        <v>101</v>
      </c>
      <c r="Y25" s="5">
        <v>1E-3</v>
      </c>
      <c r="Z25" s="5">
        <f t="shared" si="9"/>
        <v>12</v>
      </c>
      <c r="AA25" s="5">
        <f t="shared" si="10"/>
        <v>0</v>
      </c>
      <c r="AB25" s="5">
        <f t="shared" si="11"/>
        <v>12</v>
      </c>
      <c r="AC25" s="5">
        <f t="shared" si="3"/>
        <v>1.2E-2</v>
      </c>
      <c r="AD25" s="5">
        <f t="shared" si="4"/>
        <v>0</v>
      </c>
      <c r="AE25" s="5">
        <f t="shared" si="5"/>
        <v>1E-3</v>
      </c>
      <c r="AF25" s="29" t="str">
        <f t="shared" si="6"/>
        <v>&lt;0.001</v>
      </c>
      <c r="AG25" s="10" t="str">
        <f t="shared" si="7"/>
        <v>&lt;0.001</v>
      </c>
      <c r="AH25" s="10" t="str">
        <f t="shared" si="8"/>
        <v>&lt;0.001</v>
      </c>
    </row>
    <row r="26" spans="1:34" x14ac:dyDescent="0.15">
      <c r="A26" s="9">
        <v>21</v>
      </c>
      <c r="B26" s="1" t="s">
        <v>19</v>
      </c>
      <c r="C26" s="9" t="s">
        <v>76</v>
      </c>
      <c r="D26" s="8"/>
      <c r="E26" s="10" t="s">
        <v>148</v>
      </c>
      <c r="F26" s="10"/>
      <c r="G26" s="10"/>
      <c r="H26" s="10" t="s">
        <v>148</v>
      </c>
      <c r="I26" s="10"/>
      <c r="J26" s="10"/>
      <c r="K26" s="10"/>
      <c r="L26" s="10"/>
      <c r="M26" s="10"/>
      <c r="N26" s="10"/>
      <c r="O26" s="11"/>
      <c r="P26" s="29"/>
      <c r="Q26" s="10"/>
      <c r="R26" s="10"/>
      <c r="S26" s="5">
        <f t="shared" si="0"/>
        <v>0.06</v>
      </c>
      <c r="T26" s="5">
        <f t="shared" si="1"/>
        <v>0.12</v>
      </c>
      <c r="U26" s="5">
        <f t="shared" si="2"/>
        <v>0.3</v>
      </c>
      <c r="V26" s="5">
        <v>0.6</v>
      </c>
      <c r="X26" s="5" t="s">
        <v>111</v>
      </c>
      <c r="Y26" s="5">
        <v>0.06</v>
      </c>
      <c r="Z26" s="5">
        <f t="shared" si="9"/>
        <v>12</v>
      </c>
      <c r="AA26" s="5">
        <f t="shared" si="10"/>
        <v>0</v>
      </c>
      <c r="AB26" s="5">
        <f t="shared" si="11"/>
        <v>12</v>
      </c>
      <c r="AC26" s="5">
        <f t="shared" si="3"/>
        <v>0.72</v>
      </c>
      <c r="AD26" s="5">
        <f t="shared" si="4"/>
        <v>0</v>
      </c>
      <c r="AE26" s="5">
        <f t="shared" si="5"/>
        <v>0.06</v>
      </c>
      <c r="AF26" s="29" t="str">
        <f t="shared" si="6"/>
        <v>&lt;0.06</v>
      </c>
      <c r="AG26" s="10" t="str">
        <f t="shared" si="7"/>
        <v>&lt;0.06</v>
      </c>
      <c r="AH26" s="10" t="str">
        <f t="shared" si="8"/>
        <v>&lt;0.06</v>
      </c>
    </row>
    <row r="27" spans="1:34" x14ac:dyDescent="0.15">
      <c r="A27" s="9">
        <v>22</v>
      </c>
      <c r="B27" s="1" t="s">
        <v>20</v>
      </c>
      <c r="C27" s="9" t="s">
        <v>75</v>
      </c>
      <c r="D27" s="8"/>
      <c r="E27" s="10" t="s">
        <v>144</v>
      </c>
      <c r="F27" s="10"/>
      <c r="G27" s="10"/>
      <c r="H27" s="10" t="s">
        <v>144</v>
      </c>
      <c r="I27" s="10"/>
      <c r="J27" s="10"/>
      <c r="K27" s="10"/>
      <c r="L27" s="10"/>
      <c r="M27" s="10"/>
      <c r="N27" s="10"/>
      <c r="O27" s="11"/>
      <c r="P27" s="29"/>
      <c r="Q27" s="10"/>
      <c r="R27" s="10"/>
      <c r="S27" s="5">
        <f t="shared" si="0"/>
        <v>2E-3</v>
      </c>
      <c r="T27" s="5">
        <f t="shared" si="1"/>
        <v>4.0000000000000001E-3</v>
      </c>
      <c r="U27" s="5">
        <f t="shared" si="2"/>
        <v>0.01</v>
      </c>
      <c r="V27" s="5">
        <v>0.02</v>
      </c>
      <c r="X27" s="5" t="s">
        <v>105</v>
      </c>
      <c r="Y27" s="5">
        <v>2E-3</v>
      </c>
      <c r="Z27" s="5">
        <f t="shared" si="9"/>
        <v>12</v>
      </c>
      <c r="AA27" s="5">
        <f t="shared" si="10"/>
        <v>0</v>
      </c>
      <c r="AB27" s="5">
        <f t="shared" si="11"/>
        <v>12</v>
      </c>
      <c r="AC27" s="5">
        <f t="shared" si="3"/>
        <v>2.4E-2</v>
      </c>
      <c r="AD27" s="5">
        <f t="shared" si="4"/>
        <v>0</v>
      </c>
      <c r="AE27" s="5">
        <f t="shared" si="5"/>
        <v>2E-3</v>
      </c>
      <c r="AF27" s="29" t="str">
        <f t="shared" si="6"/>
        <v>&lt;0.002</v>
      </c>
      <c r="AG27" s="10" t="str">
        <f t="shared" si="7"/>
        <v>&lt;0.002</v>
      </c>
      <c r="AH27" s="10" t="str">
        <f t="shared" si="8"/>
        <v>&lt;0.002</v>
      </c>
    </row>
    <row r="28" spans="1:34" x14ac:dyDescent="0.15">
      <c r="A28" s="9">
        <v>23</v>
      </c>
      <c r="B28" s="1" t="s">
        <v>21</v>
      </c>
      <c r="C28" s="9" t="s">
        <v>77</v>
      </c>
      <c r="D28" s="8"/>
      <c r="E28" s="10">
        <v>7.0000000000000001E-3</v>
      </c>
      <c r="F28" s="10"/>
      <c r="G28" s="10"/>
      <c r="H28" s="10" t="s">
        <v>145</v>
      </c>
      <c r="I28" s="10"/>
      <c r="J28" s="10"/>
      <c r="K28" s="10"/>
      <c r="L28" s="10"/>
      <c r="M28" s="10"/>
      <c r="N28" s="10"/>
      <c r="O28" s="11"/>
      <c r="P28" s="29"/>
      <c r="Q28" s="10"/>
      <c r="R28" s="10"/>
      <c r="S28" s="5">
        <f t="shared" si="0"/>
        <v>6.0000000000000001E-3</v>
      </c>
      <c r="T28" s="5">
        <f t="shared" si="1"/>
        <v>1.2E-2</v>
      </c>
      <c r="U28" s="5">
        <f t="shared" si="2"/>
        <v>0.03</v>
      </c>
      <c r="V28" s="5">
        <v>0.06</v>
      </c>
      <c r="X28" s="5" t="s">
        <v>101</v>
      </c>
      <c r="Y28" s="5">
        <v>1E-3</v>
      </c>
      <c r="Z28" s="5">
        <f t="shared" si="9"/>
        <v>12</v>
      </c>
      <c r="AA28" s="5">
        <f t="shared" si="10"/>
        <v>0</v>
      </c>
      <c r="AB28" s="5">
        <f t="shared" si="11"/>
        <v>11</v>
      </c>
      <c r="AC28" s="5">
        <f t="shared" si="3"/>
        <v>1.0999999999999999E-2</v>
      </c>
      <c r="AD28" s="5">
        <f t="shared" si="4"/>
        <v>7.0000000000000001E-3</v>
      </c>
      <c r="AE28" s="5">
        <f t="shared" si="5"/>
        <v>1.4999999999999998E-3</v>
      </c>
      <c r="AF28" s="29">
        <f t="shared" si="6"/>
        <v>7.0000000000000001E-3</v>
      </c>
      <c r="AG28" s="10" t="str">
        <f t="shared" si="7"/>
        <v>&lt;0.001</v>
      </c>
      <c r="AH28" s="10">
        <f t="shared" si="8"/>
        <v>1.4999999999999998E-3</v>
      </c>
    </row>
    <row r="29" spans="1:34" x14ac:dyDescent="0.15">
      <c r="A29" s="9">
        <v>24</v>
      </c>
      <c r="B29" s="1" t="s">
        <v>22</v>
      </c>
      <c r="C29" s="9" t="s">
        <v>78</v>
      </c>
      <c r="D29" s="8"/>
      <c r="E29" s="10" t="s">
        <v>146</v>
      </c>
      <c r="F29" s="10"/>
      <c r="G29" s="10"/>
      <c r="H29" s="10" t="s">
        <v>146</v>
      </c>
      <c r="I29" s="10"/>
      <c r="J29" s="10"/>
      <c r="K29" s="10"/>
      <c r="L29" s="10"/>
      <c r="M29" s="10"/>
      <c r="N29" s="10"/>
      <c r="O29" s="11"/>
      <c r="P29" s="29"/>
      <c r="Q29" s="10"/>
      <c r="R29" s="10"/>
      <c r="S29" s="5">
        <f t="shared" si="0"/>
        <v>3.0000000000000001E-3</v>
      </c>
      <c r="T29" s="5">
        <f t="shared" si="1"/>
        <v>6.0000000000000001E-3</v>
      </c>
      <c r="U29" s="5">
        <f t="shared" si="2"/>
        <v>1.4999999999999999E-2</v>
      </c>
      <c r="V29" s="5">
        <v>0.03</v>
      </c>
      <c r="X29" s="5" t="s">
        <v>112</v>
      </c>
      <c r="Y29" s="5">
        <v>3.0000000000000001E-3</v>
      </c>
      <c r="Z29" s="5">
        <f t="shared" si="9"/>
        <v>12</v>
      </c>
      <c r="AA29" s="5">
        <f t="shared" si="10"/>
        <v>0</v>
      </c>
      <c r="AB29" s="5">
        <f t="shared" si="11"/>
        <v>12</v>
      </c>
      <c r="AC29" s="5">
        <f t="shared" si="3"/>
        <v>3.6000000000000004E-2</v>
      </c>
      <c r="AD29" s="5">
        <f t="shared" si="4"/>
        <v>0</v>
      </c>
      <c r="AE29" s="5">
        <f t="shared" si="5"/>
        <v>3.0000000000000005E-3</v>
      </c>
      <c r="AF29" s="29" t="str">
        <f t="shared" si="6"/>
        <v>&lt;0.003</v>
      </c>
      <c r="AG29" s="10" t="str">
        <f t="shared" si="7"/>
        <v>&lt;0.003</v>
      </c>
      <c r="AH29" s="10" t="str">
        <f t="shared" si="8"/>
        <v>&lt;0.003</v>
      </c>
    </row>
    <row r="30" spans="1:34" x14ac:dyDescent="0.15">
      <c r="A30" s="35">
        <v>25</v>
      </c>
      <c r="B30" s="1" t="s">
        <v>23</v>
      </c>
      <c r="C30" s="9" t="s">
        <v>79</v>
      </c>
      <c r="D30" s="8"/>
      <c r="E30" s="10" t="s">
        <v>145</v>
      </c>
      <c r="F30" s="10"/>
      <c r="G30" s="10"/>
      <c r="H30" s="10">
        <v>2E-3</v>
      </c>
      <c r="I30" s="10"/>
      <c r="J30" s="10"/>
      <c r="K30" s="10"/>
      <c r="L30" s="10"/>
      <c r="M30" s="10"/>
      <c r="N30" s="10"/>
      <c r="O30" s="11"/>
      <c r="P30" s="29"/>
      <c r="Q30" s="10"/>
      <c r="R30" s="10"/>
      <c r="S30" s="5">
        <f t="shared" si="0"/>
        <v>1.0000000000000002E-2</v>
      </c>
      <c r="T30" s="5">
        <f t="shared" si="1"/>
        <v>2.0000000000000004E-2</v>
      </c>
      <c r="U30" s="5">
        <f t="shared" si="2"/>
        <v>0.05</v>
      </c>
      <c r="V30" s="5">
        <v>0.1</v>
      </c>
      <c r="X30" s="5" t="s">
        <v>101</v>
      </c>
      <c r="Y30" s="5">
        <v>1E-3</v>
      </c>
      <c r="Z30" s="5">
        <f t="shared" si="9"/>
        <v>12</v>
      </c>
      <c r="AA30" s="5">
        <f t="shared" si="10"/>
        <v>0</v>
      </c>
      <c r="AB30" s="5">
        <f t="shared" si="11"/>
        <v>11</v>
      </c>
      <c r="AC30" s="5">
        <f t="shared" si="3"/>
        <v>1.0999999999999999E-2</v>
      </c>
      <c r="AD30" s="5">
        <f t="shared" si="4"/>
        <v>2E-3</v>
      </c>
      <c r="AE30" s="5">
        <f t="shared" si="5"/>
        <v>1.0833333333333333E-3</v>
      </c>
      <c r="AF30" s="29">
        <f t="shared" si="6"/>
        <v>2E-3</v>
      </c>
      <c r="AG30" s="10" t="str">
        <f t="shared" si="7"/>
        <v>&lt;0.001</v>
      </c>
      <c r="AH30" s="10">
        <f t="shared" si="8"/>
        <v>1.0833333333333333E-3</v>
      </c>
    </row>
    <row r="31" spans="1:34" x14ac:dyDescent="0.15">
      <c r="A31" s="9">
        <v>26</v>
      </c>
      <c r="B31" s="1" t="s">
        <v>24</v>
      </c>
      <c r="C31" s="9" t="s">
        <v>68</v>
      </c>
      <c r="D31" s="8"/>
      <c r="E31" s="10" t="s">
        <v>145</v>
      </c>
      <c r="F31" s="10"/>
      <c r="G31" s="10"/>
      <c r="H31" s="10" t="s">
        <v>145</v>
      </c>
      <c r="I31" s="10"/>
      <c r="J31" s="10"/>
      <c r="K31" s="10"/>
      <c r="L31" s="10"/>
      <c r="M31" s="10"/>
      <c r="N31" s="10"/>
      <c r="O31" s="11"/>
      <c r="P31" s="29"/>
      <c r="Q31" s="10"/>
      <c r="R31" s="10"/>
      <c r="S31" s="5">
        <f t="shared" si="0"/>
        <v>1E-3</v>
      </c>
      <c r="T31" s="5">
        <f t="shared" si="1"/>
        <v>2E-3</v>
      </c>
      <c r="U31" s="5">
        <f t="shared" si="2"/>
        <v>5.0000000000000001E-3</v>
      </c>
      <c r="V31" s="5">
        <v>0.01</v>
      </c>
      <c r="X31" s="5" t="s">
        <v>101</v>
      </c>
      <c r="Y31" s="5">
        <v>1E-3</v>
      </c>
      <c r="Z31" s="5">
        <f t="shared" si="9"/>
        <v>12</v>
      </c>
      <c r="AA31" s="5">
        <f t="shared" si="10"/>
        <v>0</v>
      </c>
      <c r="AB31" s="5">
        <f t="shared" si="11"/>
        <v>12</v>
      </c>
      <c r="AC31" s="5">
        <f t="shared" si="3"/>
        <v>1.2E-2</v>
      </c>
      <c r="AD31" s="5">
        <f t="shared" si="4"/>
        <v>0</v>
      </c>
      <c r="AE31" s="5">
        <f t="shared" si="5"/>
        <v>1E-3</v>
      </c>
      <c r="AF31" s="29" t="str">
        <f t="shared" si="6"/>
        <v>&lt;0.001</v>
      </c>
      <c r="AG31" s="10" t="str">
        <f t="shared" si="7"/>
        <v>&lt;0.001</v>
      </c>
      <c r="AH31" s="10" t="str">
        <f t="shared" si="8"/>
        <v>&lt;0.001</v>
      </c>
    </row>
    <row r="32" spans="1:34" x14ac:dyDescent="0.15">
      <c r="A32" s="9">
        <v>27</v>
      </c>
      <c r="B32" s="1" t="s">
        <v>25</v>
      </c>
      <c r="C32" s="9" t="s">
        <v>79</v>
      </c>
      <c r="D32" s="8"/>
      <c r="E32" s="10">
        <v>8.9999999999999993E-3</v>
      </c>
      <c r="F32" s="10"/>
      <c r="G32" s="10"/>
      <c r="H32" s="10">
        <v>5.0000000000000001E-3</v>
      </c>
      <c r="I32" s="10"/>
      <c r="J32" s="10"/>
      <c r="K32" s="10"/>
      <c r="L32" s="10"/>
      <c r="M32" s="10"/>
      <c r="N32" s="10"/>
      <c r="O32" s="11"/>
      <c r="P32" s="29"/>
      <c r="Q32" s="10"/>
      <c r="R32" s="10"/>
      <c r="S32" s="5">
        <f t="shared" si="0"/>
        <v>1.0000000000000002E-2</v>
      </c>
      <c r="T32" s="5">
        <f t="shared" si="1"/>
        <v>2.0000000000000004E-2</v>
      </c>
      <c r="U32" s="5">
        <f t="shared" si="2"/>
        <v>0.05</v>
      </c>
      <c r="V32" s="5">
        <v>0.1</v>
      </c>
      <c r="X32" s="5" t="s">
        <v>101</v>
      </c>
      <c r="Y32" s="5">
        <v>1E-3</v>
      </c>
      <c r="Z32" s="5">
        <f t="shared" si="9"/>
        <v>12</v>
      </c>
      <c r="AA32" s="5">
        <f t="shared" si="10"/>
        <v>0</v>
      </c>
      <c r="AB32" s="5">
        <f t="shared" si="11"/>
        <v>10</v>
      </c>
      <c r="AC32" s="5">
        <f t="shared" si="3"/>
        <v>0.01</v>
      </c>
      <c r="AD32" s="5">
        <f t="shared" si="4"/>
        <v>1.3999999999999999E-2</v>
      </c>
      <c r="AE32" s="5">
        <f t="shared" si="5"/>
        <v>2E-3</v>
      </c>
      <c r="AF32" s="29">
        <f t="shared" si="6"/>
        <v>8.9999999999999993E-3</v>
      </c>
      <c r="AG32" s="10" t="str">
        <f t="shared" si="7"/>
        <v>&lt;0.001</v>
      </c>
      <c r="AH32" s="10">
        <f t="shared" si="8"/>
        <v>2E-3</v>
      </c>
    </row>
    <row r="33" spans="1:34" x14ac:dyDescent="0.15">
      <c r="A33" s="9">
        <v>28</v>
      </c>
      <c r="B33" s="1" t="s">
        <v>26</v>
      </c>
      <c r="C33" s="9" t="s">
        <v>78</v>
      </c>
      <c r="D33" s="8"/>
      <c r="E33" s="10" t="s">
        <v>146</v>
      </c>
      <c r="F33" s="10"/>
      <c r="G33" s="10"/>
      <c r="H33" s="10" t="s">
        <v>146</v>
      </c>
      <c r="I33" s="10"/>
      <c r="J33" s="10"/>
      <c r="K33" s="10"/>
      <c r="L33" s="10"/>
      <c r="M33" s="10"/>
      <c r="N33" s="10"/>
      <c r="O33" s="11"/>
      <c r="P33" s="29"/>
      <c r="Q33" s="10"/>
      <c r="R33" s="10"/>
      <c r="S33" s="5">
        <f t="shared" si="0"/>
        <v>3.0000000000000001E-3</v>
      </c>
      <c r="T33" s="5">
        <f t="shared" si="1"/>
        <v>6.0000000000000001E-3</v>
      </c>
      <c r="U33" s="5">
        <f t="shared" si="2"/>
        <v>1.4999999999999999E-2</v>
      </c>
      <c r="V33" s="5">
        <v>0.03</v>
      </c>
      <c r="X33" s="5" t="s">
        <v>112</v>
      </c>
      <c r="Y33" s="5">
        <v>3.0000000000000001E-3</v>
      </c>
      <c r="Z33" s="5">
        <f t="shared" si="9"/>
        <v>12</v>
      </c>
      <c r="AA33" s="5">
        <f t="shared" si="10"/>
        <v>0</v>
      </c>
      <c r="AB33" s="5">
        <f t="shared" si="11"/>
        <v>12</v>
      </c>
      <c r="AC33" s="5">
        <f t="shared" si="3"/>
        <v>3.6000000000000004E-2</v>
      </c>
      <c r="AD33" s="5">
        <f t="shared" si="4"/>
        <v>0</v>
      </c>
      <c r="AE33" s="5">
        <f t="shared" si="5"/>
        <v>3.0000000000000005E-3</v>
      </c>
      <c r="AF33" s="29" t="str">
        <f t="shared" si="6"/>
        <v>&lt;0.003</v>
      </c>
      <c r="AG33" s="10" t="str">
        <f t="shared" si="7"/>
        <v>&lt;0.003</v>
      </c>
      <c r="AH33" s="10" t="str">
        <f t="shared" si="8"/>
        <v>&lt;0.003</v>
      </c>
    </row>
    <row r="34" spans="1:34" x14ac:dyDescent="0.15">
      <c r="A34" s="9">
        <v>29</v>
      </c>
      <c r="B34" s="1" t="s">
        <v>27</v>
      </c>
      <c r="C34" s="9" t="s">
        <v>78</v>
      </c>
      <c r="D34" s="8"/>
      <c r="E34" s="10">
        <v>2E-3</v>
      </c>
      <c r="F34" s="10"/>
      <c r="G34" s="10"/>
      <c r="H34" s="10" t="s">
        <v>145</v>
      </c>
      <c r="I34" s="10"/>
      <c r="J34" s="10"/>
      <c r="K34" s="10"/>
      <c r="L34" s="10"/>
      <c r="M34" s="10"/>
      <c r="N34" s="10"/>
      <c r="O34" s="11"/>
      <c r="P34" s="29"/>
      <c r="Q34" s="10"/>
      <c r="R34" s="10"/>
      <c r="S34" s="5">
        <f t="shared" si="0"/>
        <v>3.0000000000000001E-3</v>
      </c>
      <c r="T34" s="5">
        <f t="shared" si="1"/>
        <v>6.0000000000000001E-3</v>
      </c>
      <c r="U34" s="5">
        <f t="shared" si="2"/>
        <v>1.4999999999999999E-2</v>
      </c>
      <c r="V34" s="5">
        <v>0.03</v>
      </c>
      <c r="X34" s="5" t="s">
        <v>101</v>
      </c>
      <c r="Y34" s="5">
        <v>1E-3</v>
      </c>
      <c r="Z34" s="5">
        <f t="shared" si="9"/>
        <v>12</v>
      </c>
      <c r="AA34" s="5">
        <f t="shared" si="10"/>
        <v>0</v>
      </c>
      <c r="AB34" s="5">
        <f t="shared" si="11"/>
        <v>11</v>
      </c>
      <c r="AC34" s="5">
        <f t="shared" si="3"/>
        <v>1.0999999999999999E-2</v>
      </c>
      <c r="AD34" s="5">
        <f t="shared" si="4"/>
        <v>2E-3</v>
      </c>
      <c r="AE34" s="5">
        <f t="shared" si="5"/>
        <v>1.0833333333333333E-3</v>
      </c>
      <c r="AF34" s="29">
        <f t="shared" si="6"/>
        <v>2E-3</v>
      </c>
      <c r="AG34" s="10" t="str">
        <f t="shared" si="7"/>
        <v>&lt;0.001</v>
      </c>
      <c r="AH34" s="10">
        <f t="shared" si="8"/>
        <v>1.0833333333333333E-3</v>
      </c>
    </row>
    <row r="35" spans="1:34" x14ac:dyDescent="0.15">
      <c r="A35" s="9">
        <v>30</v>
      </c>
      <c r="B35" s="1" t="s">
        <v>28</v>
      </c>
      <c r="C35" s="9" t="s">
        <v>80</v>
      </c>
      <c r="D35" s="8"/>
      <c r="E35" s="10" t="s">
        <v>145</v>
      </c>
      <c r="F35" s="10"/>
      <c r="G35" s="10"/>
      <c r="H35" s="10">
        <v>3.0000000000000001E-3</v>
      </c>
      <c r="I35" s="10"/>
      <c r="J35" s="10"/>
      <c r="K35" s="10"/>
      <c r="L35" s="10"/>
      <c r="M35" s="10"/>
      <c r="N35" s="10"/>
      <c r="O35" s="11"/>
      <c r="P35" s="29"/>
      <c r="Q35" s="10"/>
      <c r="R35" s="10"/>
      <c r="S35" s="5">
        <f t="shared" si="0"/>
        <v>8.9999999999999993E-3</v>
      </c>
      <c r="T35" s="5">
        <f t="shared" si="1"/>
        <v>1.7999999999999999E-2</v>
      </c>
      <c r="U35" s="5">
        <f t="shared" si="2"/>
        <v>4.4999999999999998E-2</v>
      </c>
      <c r="V35" s="5">
        <v>0.09</v>
      </c>
      <c r="X35" s="5" t="s">
        <v>101</v>
      </c>
      <c r="Y35" s="5">
        <v>1E-3</v>
      </c>
      <c r="Z35" s="5">
        <f t="shared" si="9"/>
        <v>12</v>
      </c>
      <c r="AA35" s="5">
        <f t="shared" si="10"/>
        <v>0</v>
      </c>
      <c r="AB35" s="5">
        <f t="shared" si="11"/>
        <v>11</v>
      </c>
      <c r="AC35" s="5">
        <f t="shared" si="3"/>
        <v>1.0999999999999999E-2</v>
      </c>
      <c r="AD35" s="5">
        <f t="shared" si="4"/>
        <v>3.0000000000000001E-3</v>
      </c>
      <c r="AE35" s="5">
        <f t="shared" si="5"/>
        <v>1.1666666666666665E-3</v>
      </c>
      <c r="AF35" s="29">
        <f t="shared" si="6"/>
        <v>3.0000000000000001E-3</v>
      </c>
      <c r="AG35" s="10" t="str">
        <f t="shared" si="7"/>
        <v>&lt;0.001</v>
      </c>
      <c r="AH35" s="10">
        <f t="shared" si="8"/>
        <v>1.1666666666666665E-3</v>
      </c>
    </row>
    <row r="36" spans="1:34" x14ac:dyDescent="0.15">
      <c r="A36" s="9">
        <v>31</v>
      </c>
      <c r="B36" s="1" t="s">
        <v>29</v>
      </c>
      <c r="C36" s="9" t="s">
        <v>81</v>
      </c>
      <c r="D36" s="8"/>
      <c r="E36" s="10" t="s">
        <v>147</v>
      </c>
      <c r="F36" s="10"/>
      <c r="G36" s="10"/>
      <c r="H36" s="10" t="s">
        <v>147</v>
      </c>
      <c r="I36" s="10"/>
      <c r="J36" s="10"/>
      <c r="K36" s="10"/>
      <c r="L36" s="10"/>
      <c r="M36" s="10"/>
      <c r="N36" s="10"/>
      <c r="O36" s="11"/>
      <c r="P36" s="29"/>
      <c r="Q36" s="10"/>
      <c r="R36" s="10"/>
      <c r="S36" s="5">
        <f t="shared" si="0"/>
        <v>8.0000000000000002E-3</v>
      </c>
      <c r="T36" s="5">
        <f t="shared" si="1"/>
        <v>1.6E-2</v>
      </c>
      <c r="U36" s="5">
        <f t="shared" si="2"/>
        <v>0.04</v>
      </c>
      <c r="V36" s="5">
        <v>0.08</v>
      </c>
      <c r="X36" s="5" t="s">
        <v>113</v>
      </c>
      <c r="Y36" s="5">
        <v>8.0000000000000002E-3</v>
      </c>
      <c r="Z36" s="5">
        <f t="shared" si="9"/>
        <v>12</v>
      </c>
      <c r="AA36" s="5">
        <f t="shared" si="10"/>
        <v>0</v>
      </c>
      <c r="AB36" s="5">
        <f t="shared" si="11"/>
        <v>12</v>
      </c>
      <c r="AC36" s="5">
        <f t="shared" si="3"/>
        <v>9.6000000000000002E-2</v>
      </c>
      <c r="AD36" s="5">
        <f t="shared" si="4"/>
        <v>0</v>
      </c>
      <c r="AE36" s="5">
        <f t="shared" si="5"/>
        <v>8.0000000000000002E-3</v>
      </c>
      <c r="AF36" s="29" t="str">
        <f t="shared" si="6"/>
        <v>&lt;0.008</v>
      </c>
      <c r="AG36" s="10" t="str">
        <f t="shared" si="7"/>
        <v>&lt;0.008</v>
      </c>
      <c r="AH36" s="10" t="str">
        <f t="shared" si="8"/>
        <v>&lt;0.008</v>
      </c>
    </row>
    <row r="37" spans="1:34" x14ac:dyDescent="0.15">
      <c r="A37" s="9">
        <v>32</v>
      </c>
      <c r="B37" s="1" t="s">
        <v>30</v>
      </c>
      <c r="C37" s="9" t="s">
        <v>73</v>
      </c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1"/>
      <c r="P37" s="29"/>
      <c r="Q37" s="10"/>
      <c r="R37" s="10"/>
      <c r="S37" s="5">
        <f t="shared" si="0"/>
        <v>0.1</v>
      </c>
      <c r="T37" s="5">
        <f t="shared" si="1"/>
        <v>0.2</v>
      </c>
      <c r="U37" s="5">
        <f t="shared" si="2"/>
        <v>0.5</v>
      </c>
      <c r="V37" s="34">
        <v>1</v>
      </c>
      <c r="X37" s="5" t="s">
        <v>101</v>
      </c>
      <c r="Y37" s="5">
        <v>1E-3</v>
      </c>
      <c r="Z37" s="5">
        <f t="shared" si="9"/>
        <v>12</v>
      </c>
      <c r="AA37" s="5">
        <f t="shared" si="10"/>
        <v>0</v>
      </c>
      <c r="AB37" s="5">
        <f t="shared" si="11"/>
        <v>12</v>
      </c>
      <c r="AC37" s="5">
        <f t="shared" si="3"/>
        <v>1.2E-2</v>
      </c>
      <c r="AD37" s="5">
        <f t="shared" si="4"/>
        <v>0</v>
      </c>
      <c r="AE37" s="5">
        <f t="shared" si="5"/>
        <v>1E-3</v>
      </c>
      <c r="AF37" s="29" t="str">
        <f t="shared" si="6"/>
        <v>&lt;0.001</v>
      </c>
      <c r="AG37" s="10" t="str">
        <f t="shared" si="7"/>
        <v>&lt;0.001</v>
      </c>
      <c r="AH37" s="10" t="str">
        <f t="shared" si="8"/>
        <v>&lt;0.001</v>
      </c>
    </row>
    <row r="38" spans="1:34" x14ac:dyDescent="0.15">
      <c r="A38" s="9">
        <v>33</v>
      </c>
      <c r="B38" s="1" t="s">
        <v>31</v>
      </c>
      <c r="C38" s="9" t="s">
        <v>82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1"/>
      <c r="P38" s="29"/>
      <c r="Q38" s="10"/>
      <c r="R38" s="10"/>
      <c r="S38" s="5">
        <f t="shared" si="0"/>
        <v>2.0000000000000004E-2</v>
      </c>
      <c r="T38" s="5">
        <f t="shared" si="1"/>
        <v>4.0000000000000008E-2</v>
      </c>
      <c r="U38" s="5">
        <f t="shared" si="2"/>
        <v>0.1</v>
      </c>
      <c r="V38" s="5">
        <v>0.2</v>
      </c>
      <c r="X38" s="5" t="s">
        <v>114</v>
      </c>
      <c r="Y38" s="5">
        <v>0.01</v>
      </c>
      <c r="Z38" s="5">
        <f t="shared" si="9"/>
        <v>12</v>
      </c>
      <c r="AA38" s="5">
        <f t="shared" si="10"/>
        <v>0</v>
      </c>
      <c r="AB38" s="5">
        <f t="shared" si="11"/>
        <v>12</v>
      </c>
      <c r="AC38" s="5">
        <f t="shared" si="3"/>
        <v>0.12</v>
      </c>
      <c r="AD38" s="5">
        <f t="shared" si="4"/>
        <v>0</v>
      </c>
      <c r="AE38" s="5">
        <f t="shared" si="5"/>
        <v>0.01</v>
      </c>
      <c r="AF38" s="29" t="str">
        <f t="shared" si="6"/>
        <v>&lt;0.01</v>
      </c>
      <c r="AG38" s="10" t="str">
        <f t="shared" si="7"/>
        <v>&lt;0.01</v>
      </c>
      <c r="AH38" s="10" t="str">
        <f t="shared" si="8"/>
        <v>&lt;0.01</v>
      </c>
    </row>
    <row r="39" spans="1:34" x14ac:dyDescent="0.15">
      <c r="A39" s="9">
        <v>34</v>
      </c>
      <c r="B39" s="1" t="s">
        <v>32</v>
      </c>
      <c r="C39" s="9" t="s">
        <v>83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1"/>
      <c r="P39" s="29"/>
      <c r="Q39" s="10"/>
      <c r="R39" s="10"/>
      <c r="S39" s="5">
        <f t="shared" si="0"/>
        <v>0.03</v>
      </c>
      <c r="T39" s="5">
        <f t="shared" si="1"/>
        <v>0.06</v>
      </c>
      <c r="U39" s="5">
        <f t="shared" si="2"/>
        <v>0.15</v>
      </c>
      <c r="V39" s="5">
        <v>0.3</v>
      </c>
      <c r="X39" s="5" t="s">
        <v>115</v>
      </c>
      <c r="Y39" s="5">
        <v>0.03</v>
      </c>
      <c r="Z39" s="5">
        <f t="shared" si="9"/>
        <v>12</v>
      </c>
      <c r="AA39" s="5">
        <f t="shared" si="10"/>
        <v>0</v>
      </c>
      <c r="AB39" s="5">
        <f t="shared" si="11"/>
        <v>12</v>
      </c>
      <c r="AC39" s="5">
        <f t="shared" si="3"/>
        <v>0.36</v>
      </c>
      <c r="AD39" s="5">
        <f t="shared" si="4"/>
        <v>0</v>
      </c>
      <c r="AE39" s="5">
        <f t="shared" si="5"/>
        <v>0.03</v>
      </c>
      <c r="AF39" s="29" t="str">
        <f t="shared" si="6"/>
        <v>&lt;0.03</v>
      </c>
      <c r="AG39" s="10" t="str">
        <f t="shared" si="7"/>
        <v>&lt;0.03</v>
      </c>
      <c r="AH39" s="10" t="str">
        <f t="shared" si="8"/>
        <v>&lt;0.03</v>
      </c>
    </row>
    <row r="40" spans="1:34" x14ac:dyDescent="0.15">
      <c r="A40" s="9">
        <v>35</v>
      </c>
      <c r="B40" s="1" t="s">
        <v>33</v>
      </c>
      <c r="C40" s="9" t="s">
        <v>73</v>
      </c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1"/>
      <c r="P40" s="29"/>
      <c r="Q40" s="10"/>
      <c r="R40" s="10"/>
      <c r="S40" s="5">
        <f t="shared" si="0"/>
        <v>0.1</v>
      </c>
      <c r="T40" s="5">
        <f t="shared" si="1"/>
        <v>0.2</v>
      </c>
      <c r="U40" s="5">
        <f t="shared" si="2"/>
        <v>0.5</v>
      </c>
      <c r="V40" s="34">
        <v>1</v>
      </c>
      <c r="X40" s="5" t="s">
        <v>114</v>
      </c>
      <c r="Y40" s="5">
        <v>0.01</v>
      </c>
      <c r="Z40" s="5">
        <f t="shared" si="9"/>
        <v>12</v>
      </c>
      <c r="AA40" s="5">
        <f t="shared" si="10"/>
        <v>0</v>
      </c>
      <c r="AB40" s="5">
        <f t="shared" si="11"/>
        <v>12</v>
      </c>
      <c r="AC40" s="5">
        <f t="shared" si="3"/>
        <v>0.12</v>
      </c>
      <c r="AD40" s="5">
        <f t="shared" si="4"/>
        <v>0</v>
      </c>
      <c r="AE40" s="5">
        <f t="shared" si="5"/>
        <v>0.01</v>
      </c>
      <c r="AF40" s="29" t="str">
        <f t="shared" si="6"/>
        <v>&lt;0.01</v>
      </c>
      <c r="AG40" s="10" t="str">
        <f t="shared" si="7"/>
        <v>&lt;0.01</v>
      </c>
      <c r="AH40" s="10" t="str">
        <f t="shared" si="8"/>
        <v>&lt;0.01</v>
      </c>
    </row>
    <row r="41" spans="1:34" x14ac:dyDescent="0.15">
      <c r="A41" s="9">
        <v>36</v>
      </c>
      <c r="B41" s="1" t="s">
        <v>34</v>
      </c>
      <c r="C41" s="9" t="s">
        <v>84</v>
      </c>
      <c r="D41" s="8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1"/>
      <c r="P41" s="29"/>
      <c r="Q41" s="10"/>
      <c r="R41" s="10"/>
      <c r="S41" s="5">
        <f t="shared" si="0"/>
        <v>20</v>
      </c>
      <c r="T41" s="5">
        <f t="shared" si="1"/>
        <v>40</v>
      </c>
      <c r="U41" s="5">
        <f t="shared" si="2"/>
        <v>100</v>
      </c>
      <c r="V41" s="5">
        <v>200</v>
      </c>
      <c r="X41" s="5" t="s">
        <v>108</v>
      </c>
      <c r="Y41" s="5">
        <v>0.1</v>
      </c>
      <c r="Z41" s="5">
        <f t="shared" si="9"/>
        <v>12</v>
      </c>
      <c r="AA41" s="5">
        <f t="shared" si="10"/>
        <v>0</v>
      </c>
      <c r="AB41" s="5">
        <f t="shared" si="11"/>
        <v>12</v>
      </c>
      <c r="AC41" s="5">
        <f t="shared" si="3"/>
        <v>1.2000000000000002</v>
      </c>
      <c r="AD41" s="5">
        <f t="shared" si="4"/>
        <v>0</v>
      </c>
      <c r="AE41" s="5">
        <f t="shared" si="5"/>
        <v>0.10000000000000002</v>
      </c>
      <c r="AF41" s="29" t="str">
        <f t="shared" si="6"/>
        <v>&lt;0.1</v>
      </c>
      <c r="AG41" s="10" t="str">
        <f t="shared" si="7"/>
        <v>&lt;0.1</v>
      </c>
      <c r="AH41" s="10" t="str">
        <f t="shared" si="8"/>
        <v>&lt;0.1</v>
      </c>
    </row>
    <row r="42" spans="1:34" x14ac:dyDescent="0.15">
      <c r="A42" s="9">
        <v>37</v>
      </c>
      <c r="B42" s="1" t="s">
        <v>35</v>
      </c>
      <c r="C42" s="9" t="s">
        <v>69</v>
      </c>
      <c r="D42" s="8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29"/>
      <c r="Q42" s="10"/>
      <c r="R42" s="10"/>
      <c r="S42" s="5">
        <f t="shared" si="0"/>
        <v>5.000000000000001E-3</v>
      </c>
      <c r="T42" s="5">
        <f t="shared" si="1"/>
        <v>1.0000000000000002E-2</v>
      </c>
      <c r="U42" s="5">
        <f t="shared" si="2"/>
        <v>2.5000000000000001E-2</v>
      </c>
      <c r="V42" s="5">
        <v>0.05</v>
      </c>
      <c r="X42" s="5" t="s">
        <v>101</v>
      </c>
      <c r="Y42" s="5">
        <v>1E-3</v>
      </c>
      <c r="Z42" s="5">
        <f t="shared" si="9"/>
        <v>12</v>
      </c>
      <c r="AA42" s="5">
        <f t="shared" si="10"/>
        <v>0</v>
      </c>
      <c r="AB42" s="5">
        <f t="shared" si="11"/>
        <v>12</v>
      </c>
      <c r="AC42" s="5">
        <f t="shared" si="3"/>
        <v>1.2E-2</v>
      </c>
      <c r="AD42" s="5">
        <f t="shared" si="4"/>
        <v>0</v>
      </c>
      <c r="AE42" s="5">
        <f t="shared" si="5"/>
        <v>1E-3</v>
      </c>
      <c r="AF42" s="29" t="str">
        <f t="shared" si="6"/>
        <v>&lt;0.001</v>
      </c>
      <c r="AG42" s="10" t="str">
        <f t="shared" si="7"/>
        <v>&lt;0.001</v>
      </c>
      <c r="AH42" s="10" t="str">
        <f t="shared" si="8"/>
        <v>&lt;0.001</v>
      </c>
    </row>
    <row r="43" spans="1:34" x14ac:dyDescent="0.15">
      <c r="A43" s="9">
        <v>38</v>
      </c>
      <c r="B43" s="1" t="s">
        <v>36</v>
      </c>
      <c r="C43" s="9" t="s">
        <v>84</v>
      </c>
      <c r="D43" s="8">
        <v>10.4</v>
      </c>
      <c r="E43" s="10">
        <v>10.6</v>
      </c>
      <c r="F43" s="10">
        <v>10.6</v>
      </c>
      <c r="G43" s="10">
        <v>10.8</v>
      </c>
      <c r="H43" s="10">
        <v>10.7</v>
      </c>
      <c r="I43" s="10"/>
      <c r="J43" s="10"/>
      <c r="K43" s="10"/>
      <c r="L43" s="10"/>
      <c r="M43" s="11"/>
      <c r="N43" s="11"/>
      <c r="O43" s="11"/>
      <c r="P43" s="29"/>
      <c r="Q43" s="10"/>
      <c r="R43" s="10"/>
      <c r="S43" s="5">
        <f t="shared" si="0"/>
        <v>20</v>
      </c>
      <c r="T43" s="5">
        <f t="shared" si="1"/>
        <v>40</v>
      </c>
      <c r="U43" s="5">
        <f t="shared" si="2"/>
        <v>100</v>
      </c>
      <c r="V43" s="5">
        <v>200</v>
      </c>
      <c r="X43" s="5" t="s">
        <v>116</v>
      </c>
      <c r="Y43" s="5">
        <v>0.2</v>
      </c>
      <c r="Z43" s="5">
        <f t="shared" si="9"/>
        <v>12</v>
      </c>
      <c r="AA43" s="5">
        <f t="shared" si="10"/>
        <v>0</v>
      </c>
      <c r="AB43" s="5">
        <f t="shared" si="11"/>
        <v>7</v>
      </c>
      <c r="AC43" s="5">
        <f t="shared" si="3"/>
        <v>1.4000000000000001</v>
      </c>
      <c r="AD43" s="5">
        <f t="shared" si="4"/>
        <v>53.100000000000009</v>
      </c>
      <c r="AE43" s="5">
        <f t="shared" si="5"/>
        <v>4.541666666666667</v>
      </c>
      <c r="AF43" s="29">
        <f t="shared" si="6"/>
        <v>10.8</v>
      </c>
      <c r="AG43" s="10" t="str">
        <f t="shared" si="7"/>
        <v>&lt;0.2</v>
      </c>
      <c r="AH43" s="10">
        <f t="shared" si="8"/>
        <v>4.541666666666667</v>
      </c>
    </row>
    <row r="44" spans="1:34" x14ac:dyDescent="0.15">
      <c r="A44" s="9">
        <v>39</v>
      </c>
      <c r="B44" s="1" t="s">
        <v>37</v>
      </c>
      <c r="C44" s="9" t="s">
        <v>85</v>
      </c>
      <c r="D44" s="8"/>
      <c r="E44" s="10">
        <v>104</v>
      </c>
      <c r="F44" s="10"/>
      <c r="G44" s="10"/>
      <c r="H44" s="10">
        <v>102</v>
      </c>
      <c r="I44" s="10"/>
      <c r="J44" s="10"/>
      <c r="K44" s="10"/>
      <c r="L44" s="10"/>
      <c r="M44" s="10"/>
      <c r="N44" s="10"/>
      <c r="O44" s="11"/>
      <c r="P44" s="29"/>
      <c r="Q44" s="10"/>
      <c r="R44" s="10"/>
      <c r="S44" s="5">
        <f t="shared" si="0"/>
        <v>30</v>
      </c>
      <c r="T44" s="5">
        <f t="shared" si="1"/>
        <v>60</v>
      </c>
      <c r="U44" s="5">
        <f t="shared" si="2"/>
        <v>150</v>
      </c>
      <c r="V44" s="5">
        <v>300</v>
      </c>
      <c r="X44" s="5" t="s">
        <v>117</v>
      </c>
      <c r="Y44" s="5">
        <v>1</v>
      </c>
      <c r="Z44" s="5">
        <f t="shared" si="9"/>
        <v>12</v>
      </c>
      <c r="AA44" s="5">
        <f t="shared" si="10"/>
        <v>0</v>
      </c>
      <c r="AB44" s="5">
        <f t="shared" si="11"/>
        <v>10</v>
      </c>
      <c r="AC44" s="5">
        <f t="shared" si="3"/>
        <v>10</v>
      </c>
      <c r="AD44" s="5">
        <f t="shared" si="4"/>
        <v>206</v>
      </c>
      <c r="AE44" s="5">
        <f t="shared" si="5"/>
        <v>18</v>
      </c>
      <c r="AF44" s="29">
        <f t="shared" si="6"/>
        <v>104</v>
      </c>
      <c r="AG44" s="10" t="str">
        <f t="shared" si="7"/>
        <v>&lt;1</v>
      </c>
      <c r="AH44" s="10">
        <f t="shared" si="8"/>
        <v>18</v>
      </c>
    </row>
    <row r="45" spans="1:34" x14ac:dyDescent="0.15">
      <c r="A45" s="9">
        <v>40</v>
      </c>
      <c r="B45" s="1" t="s">
        <v>38</v>
      </c>
      <c r="C45" s="9" t="s">
        <v>86</v>
      </c>
      <c r="D45" s="8"/>
      <c r="E45" s="10">
        <v>217</v>
      </c>
      <c r="F45" s="10"/>
      <c r="G45" s="10"/>
      <c r="H45" s="10">
        <v>235</v>
      </c>
      <c r="I45" s="10"/>
      <c r="J45" s="10"/>
      <c r="K45" s="10"/>
      <c r="L45" s="10"/>
      <c r="M45" s="10"/>
      <c r="N45" s="10"/>
      <c r="O45" s="11"/>
      <c r="P45" s="29"/>
      <c r="Q45" s="10"/>
      <c r="R45" s="10"/>
      <c r="S45" s="5">
        <f t="shared" si="0"/>
        <v>50</v>
      </c>
      <c r="T45" s="5">
        <f t="shared" si="1"/>
        <v>100</v>
      </c>
      <c r="U45" s="5">
        <f t="shared" si="2"/>
        <v>250</v>
      </c>
      <c r="V45" s="5">
        <v>500</v>
      </c>
      <c r="X45" s="5" t="s">
        <v>117</v>
      </c>
      <c r="Y45" s="5">
        <v>1</v>
      </c>
      <c r="Z45" s="5">
        <f t="shared" si="9"/>
        <v>12</v>
      </c>
      <c r="AA45" s="5">
        <f t="shared" si="10"/>
        <v>0</v>
      </c>
      <c r="AB45" s="5">
        <f t="shared" si="11"/>
        <v>10</v>
      </c>
      <c r="AC45" s="5">
        <f t="shared" si="3"/>
        <v>10</v>
      </c>
      <c r="AD45" s="5">
        <f t="shared" si="4"/>
        <v>452</v>
      </c>
      <c r="AE45" s="5">
        <f t="shared" si="5"/>
        <v>38.5</v>
      </c>
      <c r="AF45" s="29">
        <f t="shared" si="6"/>
        <v>235</v>
      </c>
      <c r="AG45" s="10" t="str">
        <f t="shared" si="7"/>
        <v>&lt;1</v>
      </c>
      <c r="AH45" s="10">
        <f t="shared" si="8"/>
        <v>38.5</v>
      </c>
    </row>
    <row r="46" spans="1:34" x14ac:dyDescent="0.15">
      <c r="A46" s="9">
        <v>41</v>
      </c>
      <c r="B46" s="1" t="s">
        <v>39</v>
      </c>
      <c r="C46" s="9" t="s">
        <v>82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1"/>
      <c r="P46" s="29"/>
      <c r="Q46" s="10"/>
      <c r="R46" s="10"/>
      <c r="S46" s="5">
        <f t="shared" si="0"/>
        <v>2.0000000000000004E-2</v>
      </c>
      <c r="T46" s="5">
        <f t="shared" si="1"/>
        <v>4.0000000000000008E-2</v>
      </c>
      <c r="U46" s="5">
        <f t="shared" si="2"/>
        <v>0.1</v>
      </c>
      <c r="V46" s="5">
        <v>0.2</v>
      </c>
      <c r="X46" s="5" t="s">
        <v>118</v>
      </c>
      <c r="Y46" s="5">
        <v>0.02</v>
      </c>
      <c r="Z46" s="5">
        <f t="shared" si="9"/>
        <v>12</v>
      </c>
      <c r="AA46" s="5">
        <f t="shared" si="10"/>
        <v>0</v>
      </c>
      <c r="AB46" s="5">
        <f t="shared" si="11"/>
        <v>12</v>
      </c>
      <c r="AC46" s="5">
        <f t="shared" si="3"/>
        <v>0.24</v>
      </c>
      <c r="AD46" s="5">
        <f t="shared" si="4"/>
        <v>0</v>
      </c>
      <c r="AE46" s="5">
        <f t="shared" si="5"/>
        <v>0.02</v>
      </c>
      <c r="AF46" s="29" t="str">
        <f t="shared" si="6"/>
        <v>&lt;0.02</v>
      </c>
      <c r="AG46" s="10" t="str">
        <f t="shared" si="7"/>
        <v>&lt;0.02</v>
      </c>
      <c r="AH46" s="10" t="str">
        <f t="shared" si="8"/>
        <v>&lt;0.02</v>
      </c>
    </row>
    <row r="47" spans="1:34" x14ac:dyDescent="0.15">
      <c r="A47" s="9">
        <v>42</v>
      </c>
      <c r="B47" s="1" t="s">
        <v>40</v>
      </c>
      <c r="C47" s="9" t="s">
        <v>87</v>
      </c>
      <c r="D47" s="8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1"/>
      <c r="P47" s="29"/>
      <c r="Q47" s="10"/>
      <c r="R47" s="10"/>
      <c r="S47" s="5">
        <f t="shared" si="0"/>
        <v>1.0000000000000002E-6</v>
      </c>
      <c r="T47" s="5">
        <f t="shared" si="1"/>
        <v>2.0000000000000003E-6</v>
      </c>
      <c r="U47" s="5">
        <f t="shared" si="2"/>
        <v>5.0000000000000004E-6</v>
      </c>
      <c r="V47" s="5">
        <v>1.0000000000000001E-5</v>
      </c>
      <c r="X47" s="5" t="s">
        <v>119</v>
      </c>
      <c r="Y47" s="5">
        <v>9.9999999999999995E-7</v>
      </c>
      <c r="Z47" s="5">
        <f t="shared" si="9"/>
        <v>12</v>
      </c>
      <c r="AA47" s="5">
        <f t="shared" si="10"/>
        <v>0</v>
      </c>
      <c r="AB47" s="5">
        <f t="shared" si="11"/>
        <v>12</v>
      </c>
      <c r="AC47" s="5">
        <f t="shared" si="3"/>
        <v>1.2E-5</v>
      </c>
      <c r="AD47" s="5">
        <f t="shared" si="4"/>
        <v>0</v>
      </c>
      <c r="AE47" s="5">
        <f t="shared" si="5"/>
        <v>9.9999999999999995E-7</v>
      </c>
      <c r="AF47" s="29" t="str">
        <f t="shared" si="6"/>
        <v>&lt;0.000001</v>
      </c>
      <c r="AG47" s="10" t="str">
        <f t="shared" si="7"/>
        <v>&lt;0.000001</v>
      </c>
      <c r="AH47" s="10" t="str">
        <f t="shared" si="8"/>
        <v>&lt;0.000001</v>
      </c>
    </row>
    <row r="48" spans="1:34" x14ac:dyDescent="0.15">
      <c r="A48" s="9">
        <v>43</v>
      </c>
      <c r="B48" s="1" t="s">
        <v>41</v>
      </c>
      <c r="C48" s="9" t="s">
        <v>87</v>
      </c>
      <c r="D48" s="8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1"/>
      <c r="P48" s="29"/>
      <c r="Q48" s="10"/>
      <c r="R48" s="10"/>
      <c r="S48" s="5">
        <f t="shared" si="0"/>
        <v>1.0000000000000002E-6</v>
      </c>
      <c r="T48" s="5">
        <f t="shared" si="1"/>
        <v>2.0000000000000003E-6</v>
      </c>
      <c r="U48" s="5">
        <f t="shared" si="2"/>
        <v>5.0000000000000004E-6</v>
      </c>
      <c r="V48" s="5">
        <v>1.0000000000000001E-5</v>
      </c>
      <c r="X48" s="5" t="s">
        <v>119</v>
      </c>
      <c r="Y48" s="5">
        <v>9.9999999999999995E-7</v>
      </c>
      <c r="Z48" s="5">
        <f t="shared" si="9"/>
        <v>12</v>
      </c>
      <c r="AA48" s="5">
        <f t="shared" si="10"/>
        <v>0</v>
      </c>
      <c r="AB48" s="5">
        <f t="shared" si="11"/>
        <v>12</v>
      </c>
      <c r="AC48" s="5">
        <f t="shared" si="3"/>
        <v>1.2E-5</v>
      </c>
      <c r="AD48" s="5">
        <f t="shared" si="4"/>
        <v>0</v>
      </c>
      <c r="AE48" s="5">
        <f t="shared" si="5"/>
        <v>9.9999999999999995E-7</v>
      </c>
      <c r="AF48" s="29" t="str">
        <f t="shared" si="6"/>
        <v>&lt;0.000001</v>
      </c>
      <c r="AG48" s="10" t="str">
        <f t="shared" si="7"/>
        <v>&lt;0.000001</v>
      </c>
      <c r="AH48" s="10" t="str">
        <f t="shared" si="8"/>
        <v>&lt;0.000001</v>
      </c>
    </row>
    <row r="49" spans="1:34" x14ac:dyDescent="0.15">
      <c r="A49" s="9">
        <v>44</v>
      </c>
      <c r="B49" s="1" t="s">
        <v>42</v>
      </c>
      <c r="C49" s="9" t="s">
        <v>75</v>
      </c>
      <c r="D49" s="8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1"/>
      <c r="P49" s="29"/>
      <c r="Q49" s="10"/>
      <c r="R49" s="10"/>
      <c r="S49" s="5">
        <f t="shared" si="0"/>
        <v>2E-3</v>
      </c>
      <c r="T49" s="5">
        <f t="shared" si="1"/>
        <v>4.0000000000000001E-3</v>
      </c>
      <c r="U49" s="5">
        <f t="shared" si="2"/>
        <v>0.01</v>
      </c>
      <c r="V49" s="5">
        <v>0.02</v>
      </c>
      <c r="X49" s="5" t="s">
        <v>105</v>
      </c>
      <c r="Y49" s="5">
        <v>2E-3</v>
      </c>
      <c r="Z49" s="5">
        <f t="shared" si="9"/>
        <v>12</v>
      </c>
      <c r="AA49" s="5">
        <f t="shared" si="10"/>
        <v>0</v>
      </c>
      <c r="AB49" s="5">
        <f t="shared" si="11"/>
        <v>12</v>
      </c>
      <c r="AC49" s="5">
        <f t="shared" si="3"/>
        <v>2.4E-2</v>
      </c>
      <c r="AD49" s="5">
        <f t="shared" si="4"/>
        <v>0</v>
      </c>
      <c r="AE49" s="5">
        <f t="shared" si="5"/>
        <v>2E-3</v>
      </c>
      <c r="AF49" s="29" t="str">
        <f t="shared" si="6"/>
        <v>&lt;0.002</v>
      </c>
      <c r="AG49" s="10" t="str">
        <f t="shared" si="7"/>
        <v>&lt;0.002</v>
      </c>
      <c r="AH49" s="10" t="str">
        <f t="shared" si="8"/>
        <v>&lt;0.002</v>
      </c>
    </row>
    <row r="50" spans="1:34" x14ac:dyDescent="0.15">
      <c r="A50" s="9">
        <v>45</v>
      </c>
      <c r="B50" s="1" t="s">
        <v>43</v>
      </c>
      <c r="C50" s="9" t="s">
        <v>88</v>
      </c>
      <c r="D50" s="8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1"/>
      <c r="P50" s="29"/>
      <c r="Q50" s="10"/>
      <c r="R50" s="10"/>
      <c r="S50" s="5">
        <f t="shared" si="0"/>
        <v>5.0000000000000001E-4</v>
      </c>
      <c r="T50" s="5">
        <f t="shared" si="1"/>
        <v>1E-3</v>
      </c>
      <c r="U50" s="5">
        <f t="shared" si="2"/>
        <v>2.5000000000000001E-3</v>
      </c>
      <c r="V50" s="5">
        <v>5.0000000000000001E-3</v>
      </c>
      <c r="X50" s="5" t="s">
        <v>120</v>
      </c>
      <c r="Y50" s="5">
        <v>5.0000000000000001E-4</v>
      </c>
      <c r="Z50" s="5">
        <f t="shared" si="9"/>
        <v>12</v>
      </c>
      <c r="AA50" s="5">
        <f t="shared" si="10"/>
        <v>0</v>
      </c>
      <c r="AB50" s="5">
        <f t="shared" si="11"/>
        <v>12</v>
      </c>
      <c r="AC50" s="5">
        <f t="shared" si="3"/>
        <v>6.0000000000000001E-3</v>
      </c>
      <c r="AD50" s="5">
        <f t="shared" si="4"/>
        <v>0</v>
      </c>
      <c r="AE50" s="5">
        <f t="shared" si="5"/>
        <v>5.0000000000000001E-4</v>
      </c>
      <c r="AF50" s="29" t="str">
        <f t="shared" si="6"/>
        <v>&lt;0.0005</v>
      </c>
      <c r="AG50" s="10" t="str">
        <f t="shared" si="7"/>
        <v>&lt;0.0005</v>
      </c>
      <c r="AH50" s="10" t="str">
        <f t="shared" si="8"/>
        <v>&lt;0.0005</v>
      </c>
    </row>
    <row r="51" spans="1:34" x14ac:dyDescent="0.15">
      <c r="A51" s="9">
        <v>46</v>
      </c>
      <c r="B51" s="1" t="s">
        <v>44</v>
      </c>
      <c r="C51" s="9" t="s">
        <v>89</v>
      </c>
      <c r="D51" s="8" t="s">
        <v>134</v>
      </c>
      <c r="E51" s="10" t="s">
        <v>134</v>
      </c>
      <c r="F51" s="10" t="s">
        <v>134</v>
      </c>
      <c r="G51" s="10" t="s">
        <v>134</v>
      </c>
      <c r="H51" s="10" t="s">
        <v>134</v>
      </c>
      <c r="I51" s="10"/>
      <c r="J51" s="10"/>
      <c r="K51" s="10"/>
      <c r="L51" s="10"/>
      <c r="M51" s="10"/>
      <c r="N51" s="10"/>
      <c r="O51" s="11"/>
      <c r="P51" s="29"/>
      <c r="Q51" s="10"/>
      <c r="R51" s="10"/>
      <c r="S51" s="5">
        <f t="shared" si="0"/>
        <v>0.30000000000000004</v>
      </c>
      <c r="T51" s="5">
        <f t="shared" si="1"/>
        <v>0.60000000000000009</v>
      </c>
      <c r="U51" s="5">
        <f t="shared" si="2"/>
        <v>1.5</v>
      </c>
      <c r="V51" s="5">
        <v>3</v>
      </c>
      <c r="X51" s="5" t="s">
        <v>121</v>
      </c>
      <c r="Y51" s="5">
        <v>0.3</v>
      </c>
      <c r="Z51" s="5">
        <f t="shared" si="9"/>
        <v>12</v>
      </c>
      <c r="AA51" s="5">
        <f t="shared" si="10"/>
        <v>0</v>
      </c>
      <c r="AB51" s="5">
        <f t="shared" si="11"/>
        <v>12</v>
      </c>
      <c r="AC51" s="5">
        <f t="shared" si="3"/>
        <v>3.5999999999999996</v>
      </c>
      <c r="AD51" s="5">
        <f t="shared" si="4"/>
        <v>0</v>
      </c>
      <c r="AE51" s="5">
        <f t="shared" si="5"/>
        <v>0.3</v>
      </c>
      <c r="AF51" s="29" t="str">
        <f t="shared" si="6"/>
        <v>&lt;0.3</v>
      </c>
      <c r="AG51" s="10" t="str">
        <f t="shared" si="7"/>
        <v>&lt;0.3</v>
      </c>
      <c r="AH51" s="10" t="str">
        <f t="shared" si="8"/>
        <v>&lt;0.3</v>
      </c>
    </row>
    <row r="52" spans="1:34" x14ac:dyDescent="0.15">
      <c r="A52" s="9">
        <v>47</v>
      </c>
      <c r="B52" s="1" t="s">
        <v>45</v>
      </c>
      <c r="C52" s="9" t="s">
        <v>54</v>
      </c>
      <c r="D52" s="13">
        <v>7.8</v>
      </c>
      <c r="E52" s="10">
        <v>7.9</v>
      </c>
      <c r="F52" s="10">
        <v>7.9</v>
      </c>
      <c r="G52" s="10">
        <v>7.9</v>
      </c>
      <c r="H52" s="10">
        <v>7.9</v>
      </c>
      <c r="I52" s="10"/>
      <c r="J52" s="10"/>
      <c r="K52" s="10"/>
      <c r="L52" s="10"/>
      <c r="M52" s="10"/>
      <c r="N52" s="11"/>
      <c r="O52" s="11"/>
      <c r="P52" s="29"/>
      <c r="Q52" s="10"/>
      <c r="R52" s="10"/>
      <c r="U52" s="5">
        <v>5.8</v>
      </c>
      <c r="V52" s="5">
        <v>8.6</v>
      </c>
      <c r="AF52" s="29" t="str">
        <f t="shared" si="6"/>
        <v/>
      </c>
      <c r="AG52" s="10" t="str">
        <f t="shared" si="7"/>
        <v/>
      </c>
      <c r="AH52" s="10" t="str">
        <f t="shared" si="8"/>
        <v/>
      </c>
    </row>
    <row r="53" spans="1:34" x14ac:dyDescent="0.15">
      <c r="A53" s="9">
        <v>48</v>
      </c>
      <c r="B53" s="1" t="s">
        <v>46</v>
      </c>
      <c r="C53" s="9" t="s">
        <v>55</v>
      </c>
      <c r="D53" s="10" t="s">
        <v>135</v>
      </c>
      <c r="E53" s="10" t="s">
        <v>135</v>
      </c>
      <c r="F53" s="10" t="s">
        <v>135</v>
      </c>
      <c r="G53" s="10" t="s">
        <v>135</v>
      </c>
      <c r="H53" s="10" t="s">
        <v>135</v>
      </c>
      <c r="I53" s="10"/>
      <c r="J53" s="10"/>
      <c r="K53" s="10"/>
      <c r="L53" s="10"/>
      <c r="M53" s="10"/>
      <c r="N53" s="10"/>
      <c r="O53" s="11"/>
      <c r="P53" s="29"/>
      <c r="Q53" s="10"/>
      <c r="R53" s="10"/>
      <c r="V53" s="5" t="s">
        <v>95</v>
      </c>
      <c r="AF53" s="29" t="str">
        <f t="shared" si="6"/>
        <v/>
      </c>
      <c r="AG53" s="10" t="str">
        <f t="shared" si="7"/>
        <v/>
      </c>
      <c r="AH53" s="10" t="str">
        <f t="shared" si="8"/>
        <v/>
      </c>
    </row>
    <row r="54" spans="1:34" x14ac:dyDescent="0.15">
      <c r="A54" s="9">
        <v>49</v>
      </c>
      <c r="B54" s="1" t="s">
        <v>47</v>
      </c>
      <c r="C54" s="9" t="s">
        <v>55</v>
      </c>
      <c r="D54" s="10" t="s">
        <v>135</v>
      </c>
      <c r="E54" s="10" t="s">
        <v>135</v>
      </c>
      <c r="F54" s="10" t="s">
        <v>135</v>
      </c>
      <c r="G54" s="10" t="s">
        <v>135</v>
      </c>
      <c r="H54" s="10" t="s">
        <v>135</v>
      </c>
      <c r="I54" s="10"/>
      <c r="J54" s="10"/>
      <c r="K54" s="10"/>
      <c r="L54" s="10"/>
      <c r="M54" s="10"/>
      <c r="N54" s="10"/>
      <c r="O54" s="11"/>
      <c r="P54" s="29"/>
      <c r="Q54" s="10"/>
      <c r="R54" s="10"/>
      <c r="V54" s="5" t="s">
        <v>95</v>
      </c>
      <c r="AF54" s="29" t="str">
        <f t="shared" si="6"/>
        <v/>
      </c>
      <c r="AG54" s="10" t="str">
        <f t="shared" si="7"/>
        <v/>
      </c>
      <c r="AH54" s="10" t="str">
        <f t="shared" si="8"/>
        <v/>
      </c>
    </row>
    <row r="55" spans="1:34" x14ac:dyDescent="0.15">
      <c r="A55" s="9">
        <v>50</v>
      </c>
      <c r="B55" s="1" t="s">
        <v>48</v>
      </c>
      <c r="C55" s="9" t="s">
        <v>56</v>
      </c>
      <c r="D55" s="10" t="s">
        <v>136</v>
      </c>
      <c r="E55" s="10" t="s">
        <v>136</v>
      </c>
      <c r="F55" s="10" t="s">
        <v>136</v>
      </c>
      <c r="G55" s="10" t="s">
        <v>136</v>
      </c>
      <c r="H55" s="10" t="s">
        <v>136</v>
      </c>
      <c r="I55" s="10"/>
      <c r="J55" s="10"/>
      <c r="K55" s="10"/>
      <c r="L55" s="10"/>
      <c r="M55" s="10"/>
      <c r="N55" s="10"/>
      <c r="O55" s="11"/>
      <c r="P55" s="29"/>
      <c r="Q55" s="10"/>
      <c r="R55" s="10"/>
      <c r="S55" s="5">
        <f t="shared" si="0"/>
        <v>0.5</v>
      </c>
      <c r="T55" s="5">
        <f t="shared" si="1"/>
        <v>1</v>
      </c>
      <c r="U55" s="5">
        <f t="shared" si="2"/>
        <v>2.5</v>
      </c>
      <c r="V55" s="5">
        <v>5</v>
      </c>
      <c r="X55" s="5" t="s">
        <v>122</v>
      </c>
      <c r="Y55" s="5">
        <v>0.5</v>
      </c>
      <c r="Z55" s="5">
        <f t="shared" si="9"/>
        <v>12</v>
      </c>
      <c r="AA55" s="5">
        <f t="shared" si="10"/>
        <v>0</v>
      </c>
      <c r="AB55" s="5">
        <f t="shared" si="11"/>
        <v>12</v>
      </c>
      <c r="AC55" s="5">
        <f t="shared" si="3"/>
        <v>6</v>
      </c>
      <c r="AD55" s="5">
        <f t="shared" si="4"/>
        <v>0</v>
      </c>
      <c r="AE55" s="5">
        <f t="shared" si="5"/>
        <v>0.5</v>
      </c>
      <c r="AF55" s="29" t="str">
        <f t="shared" si="6"/>
        <v>&lt;0.5</v>
      </c>
      <c r="AG55" s="10" t="str">
        <f t="shared" si="7"/>
        <v>&lt;0.5</v>
      </c>
      <c r="AH55" s="10" t="str">
        <f t="shared" si="8"/>
        <v>&lt;0.5</v>
      </c>
    </row>
    <row r="56" spans="1:34" x14ac:dyDescent="0.15">
      <c r="A56" s="14">
        <v>51</v>
      </c>
      <c r="B56" s="2" t="s">
        <v>49</v>
      </c>
      <c r="C56" s="14" t="s">
        <v>57</v>
      </c>
      <c r="D56" s="15" t="s">
        <v>138</v>
      </c>
      <c r="E56" s="15" t="s">
        <v>138</v>
      </c>
      <c r="F56" s="15" t="s">
        <v>138</v>
      </c>
      <c r="G56" s="15" t="s">
        <v>138</v>
      </c>
      <c r="H56" s="15" t="s">
        <v>138</v>
      </c>
      <c r="I56" s="15"/>
      <c r="J56" s="15"/>
      <c r="K56" s="15"/>
      <c r="L56" s="15"/>
      <c r="M56" s="15"/>
      <c r="N56" s="15"/>
      <c r="O56" s="16"/>
      <c r="P56" s="17"/>
      <c r="Q56" s="15"/>
      <c r="R56" s="15"/>
      <c r="S56" s="5">
        <f t="shared" si="0"/>
        <v>0.2</v>
      </c>
      <c r="T56" s="5">
        <f t="shared" si="1"/>
        <v>0.4</v>
      </c>
      <c r="U56" s="5">
        <f t="shared" si="2"/>
        <v>1</v>
      </c>
      <c r="V56" s="5">
        <v>2</v>
      </c>
      <c r="X56" s="5" t="s">
        <v>108</v>
      </c>
      <c r="Y56" s="5">
        <v>0.1</v>
      </c>
      <c r="Z56" s="5">
        <f t="shared" si="9"/>
        <v>12</v>
      </c>
      <c r="AA56" s="5">
        <f t="shared" si="10"/>
        <v>0</v>
      </c>
      <c r="AB56" s="5">
        <f t="shared" si="11"/>
        <v>12</v>
      </c>
      <c r="AC56" s="5">
        <f t="shared" si="3"/>
        <v>1.2000000000000002</v>
      </c>
      <c r="AD56" s="5">
        <f t="shared" si="4"/>
        <v>0</v>
      </c>
      <c r="AE56" s="5">
        <f t="shared" si="5"/>
        <v>0.10000000000000002</v>
      </c>
      <c r="AF56" s="17" t="str">
        <f t="shared" si="6"/>
        <v>&lt;0.1</v>
      </c>
      <c r="AG56" s="15" t="str">
        <f t="shared" si="7"/>
        <v>&lt;0.1</v>
      </c>
      <c r="AH56" s="15" t="str">
        <f t="shared" si="8"/>
        <v>&lt;0.1</v>
      </c>
    </row>
    <row r="57" spans="1:34" x14ac:dyDescent="0.15">
      <c r="A57" s="5" t="s">
        <v>61</v>
      </c>
      <c r="B57" s="22" t="s">
        <v>62</v>
      </c>
      <c r="P57" s="39"/>
      <c r="AF57" s="39"/>
    </row>
    <row r="58" spans="1:34" x14ac:dyDescent="0.15">
      <c r="A58" s="18"/>
      <c r="B58" s="18" t="s">
        <v>59</v>
      </c>
      <c r="C58" s="18"/>
      <c r="D58" s="19">
        <v>14</v>
      </c>
      <c r="E58" s="19">
        <v>15</v>
      </c>
      <c r="F58" s="19">
        <v>24.6</v>
      </c>
      <c r="G58" s="19">
        <v>26.5</v>
      </c>
      <c r="H58" s="19">
        <v>26</v>
      </c>
      <c r="I58" s="19"/>
      <c r="J58" s="19"/>
      <c r="K58" s="19"/>
      <c r="L58" s="19"/>
      <c r="M58" s="19"/>
      <c r="N58" s="19"/>
      <c r="O58" s="19"/>
      <c r="P58" s="31"/>
      <c r="Q58" s="19"/>
      <c r="R58" s="19"/>
      <c r="AF58" s="31">
        <f>MAX(D58:O58)</f>
        <v>26.5</v>
      </c>
      <c r="AG58" s="19">
        <f>MIN(D58:O58)</f>
        <v>14</v>
      </c>
      <c r="AH58" s="19">
        <f>AVERAGE(D58:O58)</f>
        <v>21.22</v>
      </c>
    </row>
    <row r="59" spans="1:34" x14ac:dyDescent="0.15">
      <c r="A59" s="20"/>
      <c r="B59" s="20" t="s">
        <v>60</v>
      </c>
      <c r="C59" s="20"/>
      <c r="D59" s="13">
        <v>14.5</v>
      </c>
      <c r="E59" s="13">
        <v>17</v>
      </c>
      <c r="F59" s="13">
        <v>20</v>
      </c>
      <c r="G59" s="13">
        <v>24.5</v>
      </c>
      <c r="H59" s="13">
        <v>26</v>
      </c>
      <c r="I59" s="13"/>
      <c r="J59" s="13"/>
      <c r="K59" s="13"/>
      <c r="L59" s="13"/>
      <c r="M59" s="13"/>
      <c r="N59" s="13"/>
      <c r="O59" s="13"/>
      <c r="P59" s="32"/>
      <c r="Q59" s="13"/>
      <c r="R59" s="13"/>
      <c r="AF59" s="32">
        <f>MAX(D59:O59)</f>
        <v>26</v>
      </c>
      <c r="AG59" s="13">
        <f>MIN(D59:O59)</f>
        <v>14.5</v>
      </c>
      <c r="AH59" s="13">
        <f>AVERAGE(D59:O59)</f>
        <v>20.399999999999999</v>
      </c>
    </row>
    <row r="60" spans="1:34" x14ac:dyDescent="0.15">
      <c r="A60" s="21"/>
      <c r="B60" s="21" t="s">
        <v>90</v>
      </c>
      <c r="C60" s="21"/>
      <c r="D60" s="28">
        <v>0.16</v>
      </c>
      <c r="E60" s="28">
        <v>0.12</v>
      </c>
      <c r="F60" s="28">
        <v>0.12</v>
      </c>
      <c r="G60" s="28">
        <v>0.12</v>
      </c>
      <c r="H60" s="28">
        <v>0.14000000000000001</v>
      </c>
      <c r="I60" s="28"/>
      <c r="J60" s="28"/>
      <c r="K60" s="28"/>
      <c r="L60" s="28"/>
      <c r="M60" s="28"/>
      <c r="N60" s="28"/>
      <c r="O60" s="28"/>
      <c r="P60" s="40"/>
      <c r="Q60" s="38"/>
      <c r="R60" s="38"/>
      <c r="AF60" s="40">
        <f>MAX(D60:O60)</f>
        <v>0.16</v>
      </c>
      <c r="AG60" s="38">
        <f>MIN(D60:O60)</f>
        <v>0.12</v>
      </c>
      <c r="AH60" s="38">
        <f>AVERAGE(D60:O60)</f>
        <v>0.13200000000000001</v>
      </c>
    </row>
  </sheetData>
  <mergeCells count="3">
    <mergeCell ref="A1:R1"/>
    <mergeCell ref="AF2:AH3"/>
    <mergeCell ref="A4:C4"/>
  </mergeCells>
  <phoneticPr fontId="10"/>
  <conditionalFormatting sqref="D6:O7">
    <cfRule type="cellIs" dxfId="260" priority="69" operator="equal">
      <formula>$W$6</formula>
    </cfRule>
  </conditionalFormatting>
  <conditionalFormatting sqref="D7:O7">
    <cfRule type="cellIs" dxfId="259" priority="260" stopIfTrue="1" operator="equal">
      <formula>$V$7</formula>
    </cfRule>
  </conditionalFormatting>
  <conditionalFormatting sqref="D8:O8">
    <cfRule type="cellIs" dxfId="258" priority="67" stopIfTrue="1" operator="greaterThan">
      <formula>$S$8</formula>
    </cfRule>
    <cfRule type="cellIs" dxfId="257" priority="66" stopIfTrue="1" operator="greaterThan">
      <formula>$T$8</formula>
    </cfRule>
    <cfRule type="cellIs" dxfId="256" priority="65" stopIfTrue="1" operator="greaterThan">
      <formula>$U$8</formula>
    </cfRule>
    <cfRule type="cellIs" dxfId="255" priority="64" stopIfTrue="1" operator="greaterThan">
      <formula>$V$8</formula>
    </cfRule>
  </conditionalFormatting>
  <conditionalFormatting sqref="D8:O56">
    <cfRule type="cellIs" dxfId="254" priority="63" stopIfTrue="1" operator="equal">
      <formula>$W$6</formula>
    </cfRule>
  </conditionalFormatting>
  <conditionalFormatting sqref="D6:R6 AF6:AH6">
    <cfRule type="cellIs" dxfId="253" priority="264" stopIfTrue="1" operator="greaterThan">
      <formula>$S$6</formula>
    </cfRule>
    <cfRule type="cellIs" dxfId="252" priority="263" stopIfTrue="1" operator="greaterThan">
      <formula>$T$6</formula>
    </cfRule>
    <cfRule type="cellIs" dxfId="251" priority="262" stopIfTrue="1" operator="greaterThan">
      <formula>$U$6</formula>
    </cfRule>
    <cfRule type="cellIs" dxfId="250" priority="261" stopIfTrue="1" operator="greaterThan">
      <formula>$V$6</formula>
    </cfRule>
  </conditionalFormatting>
  <conditionalFormatting sqref="D9:R9 AF9:AH9">
    <cfRule type="cellIs" dxfId="249" priority="253" stopIfTrue="1" operator="greaterThan">
      <formula>$U$9</formula>
    </cfRule>
    <cfRule type="cellIs" dxfId="248" priority="255" stopIfTrue="1" operator="greaterThan">
      <formula>$S$9</formula>
    </cfRule>
    <cfRule type="cellIs" dxfId="247" priority="254" stopIfTrue="1" operator="greaterThan">
      <formula>$T$9</formula>
    </cfRule>
  </conditionalFormatting>
  <conditionalFormatting sqref="D10:R10 AF10:AH10">
    <cfRule type="cellIs" dxfId="246" priority="251" stopIfTrue="1" operator="greaterThan">
      <formula>$S$10</formula>
    </cfRule>
    <cfRule type="cellIs" dxfId="245" priority="250" stopIfTrue="1" operator="greaterThan">
      <formula>$T$10</formula>
    </cfRule>
    <cfRule type="cellIs" dxfId="244" priority="249" stopIfTrue="1" operator="greaterThan">
      <formula>$U$10</formula>
    </cfRule>
  </conditionalFormatting>
  <conditionalFormatting sqref="D11:R11 AF11:AH11">
    <cfRule type="cellIs" dxfId="243" priority="247" stopIfTrue="1" operator="greaterThan">
      <formula>$S$11</formula>
    </cfRule>
    <cfRule type="cellIs" dxfId="242" priority="246" stopIfTrue="1" operator="greaterThan">
      <formula>$T$11</formula>
    </cfRule>
    <cfRule type="cellIs" dxfId="241" priority="245" stopIfTrue="1" operator="greaterThan">
      <formula>$U$11</formula>
    </cfRule>
  </conditionalFormatting>
  <conditionalFormatting sqref="D12:R12 AF12:AH12">
    <cfRule type="cellIs" dxfId="240" priority="241" stopIfTrue="1" operator="greaterThan">
      <formula>$U$12</formula>
    </cfRule>
    <cfRule type="cellIs" dxfId="239" priority="242" stopIfTrue="1" operator="greaterThan">
      <formula>$T$12</formula>
    </cfRule>
    <cfRule type="cellIs" dxfId="238" priority="243" stopIfTrue="1" operator="greaterThan">
      <formula>$S$12</formula>
    </cfRule>
  </conditionalFormatting>
  <conditionalFormatting sqref="D13:R13 AF13:AH13">
    <cfRule type="cellIs" dxfId="237" priority="238" stopIfTrue="1" operator="greaterThan">
      <formula>$T$13</formula>
    </cfRule>
    <cfRule type="cellIs" dxfId="236" priority="239" stopIfTrue="1" operator="greaterThan">
      <formula>$S$13</formula>
    </cfRule>
    <cfRule type="cellIs" dxfId="235" priority="237" stopIfTrue="1" operator="greaterThan">
      <formula>$U$13</formula>
    </cfRule>
  </conditionalFormatting>
  <conditionalFormatting sqref="D14:R14 AF14:AH14">
    <cfRule type="cellIs" dxfId="234" priority="233" stopIfTrue="1" operator="greaterThan">
      <formula>$U$14</formula>
    </cfRule>
    <cfRule type="cellIs" dxfId="233" priority="234" stopIfTrue="1" operator="greaterThan">
      <formula>$T$14</formula>
    </cfRule>
    <cfRule type="cellIs" dxfId="232" priority="235" stopIfTrue="1" operator="greaterThan">
      <formula>$S$14</formula>
    </cfRule>
  </conditionalFormatting>
  <conditionalFormatting sqref="D15:R15 AF15:AH15">
    <cfRule type="cellIs" dxfId="231" priority="231" stopIfTrue="1" operator="greaterThan">
      <formula>$S$15</formula>
    </cfRule>
    <cfRule type="cellIs" dxfId="230" priority="229" stopIfTrue="1" operator="greaterThan">
      <formula>$U$15</formula>
    </cfRule>
    <cfRule type="cellIs" dxfId="229" priority="230" stopIfTrue="1" operator="greaterThan">
      <formula>$T$15</formula>
    </cfRule>
  </conditionalFormatting>
  <conditionalFormatting sqref="D16:R16 AF16:AH16">
    <cfRule type="cellIs" dxfId="228" priority="54" operator="equal">
      <formula>$X$16</formula>
    </cfRule>
    <cfRule type="cellIs" dxfId="227" priority="225" stopIfTrue="1" operator="greaterThan">
      <formula>$U$16</formula>
    </cfRule>
    <cfRule type="cellIs" dxfId="226" priority="226" stopIfTrue="1" operator="greaterThan">
      <formula>$T$16</formula>
    </cfRule>
    <cfRule type="cellIs" dxfId="225" priority="227" stopIfTrue="1" operator="greaterThan">
      <formula>$S$16</formula>
    </cfRule>
  </conditionalFormatting>
  <conditionalFormatting sqref="D17:R17 AF17:AH17">
    <cfRule type="cellIs" dxfId="224" priority="223" stopIfTrue="1" operator="greaterThan">
      <formula>$S$17</formula>
    </cfRule>
    <cfRule type="cellIs" dxfId="223" priority="53" operator="equal">
      <formula>$X$17</formula>
    </cfRule>
    <cfRule type="cellIs" dxfId="222" priority="222" stopIfTrue="1" operator="greaterThan">
      <formula>$T$17</formula>
    </cfRule>
    <cfRule type="cellIs" dxfId="221" priority="221" stopIfTrue="1" operator="greaterThan">
      <formula>$U$17</formula>
    </cfRule>
  </conditionalFormatting>
  <conditionalFormatting sqref="D18:R18 AF18:AH18">
    <cfRule type="cellIs" dxfId="220" priority="217" stopIfTrue="1" operator="greaterThan">
      <formula>$U$18</formula>
    </cfRule>
    <cfRule type="cellIs" dxfId="219" priority="218" stopIfTrue="1" operator="greaterThan">
      <formula>$T$18</formula>
    </cfRule>
    <cfRule type="cellIs" dxfId="218" priority="219" stopIfTrue="1" operator="greaterThan">
      <formula>$S$18</formula>
    </cfRule>
    <cfRule type="cellIs" dxfId="217" priority="52" operator="equal">
      <formula>$X$18</formula>
    </cfRule>
  </conditionalFormatting>
  <conditionalFormatting sqref="D19:R19 AF19:AH19">
    <cfRule type="cellIs" dxfId="216" priority="214" stopIfTrue="1" operator="greaterThan">
      <formula>$T$19</formula>
    </cfRule>
    <cfRule type="cellIs" dxfId="215" priority="215" stopIfTrue="1" operator="greaterThan">
      <formula>$S$19</formula>
    </cfRule>
    <cfRule type="cellIs" dxfId="214" priority="51" operator="equal">
      <formula>$X$19</formula>
    </cfRule>
    <cfRule type="cellIs" dxfId="213" priority="213" stopIfTrue="1" operator="greaterThan">
      <formula>$U$19</formula>
    </cfRule>
  </conditionalFormatting>
  <conditionalFormatting sqref="D20:R20 AF20:AH20">
    <cfRule type="cellIs" dxfId="212" priority="209" stopIfTrue="1" operator="greaterThan">
      <formula>$U$20</formula>
    </cfRule>
    <cfRule type="cellIs" dxfId="211" priority="50" operator="equal">
      <formula>$X$20</formula>
    </cfRule>
    <cfRule type="cellIs" dxfId="210" priority="211" stopIfTrue="1" operator="greaterThan">
      <formula>$S$20</formula>
    </cfRule>
    <cfRule type="cellIs" dxfId="209" priority="210" stopIfTrue="1" operator="greaterThan">
      <formula>$T$20</formula>
    </cfRule>
  </conditionalFormatting>
  <conditionalFormatting sqref="D21:R21 AF21:AH21">
    <cfRule type="cellIs" dxfId="208" priority="205" stopIfTrue="1" operator="greaterThan">
      <formula>$U$21</formula>
    </cfRule>
    <cfRule type="cellIs" dxfId="207" priority="206" stopIfTrue="1" operator="greaterThan">
      <formula>$T$21</formula>
    </cfRule>
    <cfRule type="cellIs" dxfId="206" priority="207" stopIfTrue="1" operator="greaterThan">
      <formula>$S$21</formula>
    </cfRule>
    <cfRule type="cellIs" dxfId="205" priority="49" operator="equal">
      <formula>$X$21</formula>
    </cfRule>
  </conditionalFormatting>
  <conditionalFormatting sqref="D22:R22 AF22:AH22">
    <cfRule type="cellIs" dxfId="204" priority="201" stopIfTrue="1" operator="greaterThan">
      <formula>$U$22</formula>
    </cfRule>
    <cfRule type="cellIs" dxfId="203" priority="202" stopIfTrue="1" operator="greaterThan">
      <formula>$T$22</formula>
    </cfRule>
    <cfRule type="cellIs" dxfId="202" priority="203" stopIfTrue="1" operator="greaterThan">
      <formula>$S$22</formula>
    </cfRule>
    <cfRule type="cellIs" dxfId="201" priority="48" operator="equal">
      <formula>$X$22</formula>
    </cfRule>
  </conditionalFormatting>
  <conditionalFormatting sqref="D23:R23 AF23:AH23">
    <cfRule type="cellIs" dxfId="200" priority="197" stopIfTrue="1" operator="greaterThan">
      <formula>$U$23</formula>
    </cfRule>
    <cfRule type="cellIs" dxfId="199" priority="199" stopIfTrue="1" operator="greaterThan">
      <formula>$S$23</formula>
    </cfRule>
    <cfRule type="cellIs" dxfId="198" priority="198" stopIfTrue="1" operator="greaterThan">
      <formula>$T$23</formula>
    </cfRule>
    <cfRule type="cellIs" dxfId="197" priority="47" operator="equal">
      <formula>$X$23</formula>
    </cfRule>
  </conditionalFormatting>
  <conditionalFormatting sqref="D24:R24 AF24:AH24">
    <cfRule type="cellIs" dxfId="196" priority="193" stopIfTrue="1" operator="greaterThan">
      <formula>$U$24</formula>
    </cfRule>
    <cfRule type="cellIs" dxfId="195" priority="194" stopIfTrue="1" operator="greaterThan">
      <formula>$T$24</formula>
    </cfRule>
    <cfRule type="cellIs" dxfId="194" priority="195" stopIfTrue="1" operator="greaterThan">
      <formula>$S$24</formula>
    </cfRule>
    <cfRule type="cellIs" dxfId="193" priority="46" operator="equal">
      <formula>$X$24</formula>
    </cfRule>
  </conditionalFormatting>
  <conditionalFormatting sqref="D25:R25 AF25:AH25">
    <cfRule type="cellIs" dxfId="192" priority="190" stopIfTrue="1" operator="greaterThan">
      <formula>$T$25</formula>
    </cfRule>
    <cfRule type="cellIs" dxfId="191" priority="191" stopIfTrue="1" operator="greaterThan">
      <formula>$S$25</formula>
    </cfRule>
    <cfRule type="cellIs" dxfId="190" priority="189" stopIfTrue="1" operator="greaterThan">
      <formula>$U$25</formula>
    </cfRule>
    <cfRule type="cellIs" dxfId="189" priority="45" operator="equal">
      <formula>$X$25</formula>
    </cfRule>
  </conditionalFormatting>
  <conditionalFormatting sqref="D26:R26 AF26:AH26">
    <cfRule type="cellIs" dxfId="188" priority="44" operator="equal">
      <formula>$X$26</formula>
    </cfRule>
    <cfRule type="cellIs" dxfId="187" priority="185" stopIfTrue="1" operator="greaterThan">
      <formula>$U$26</formula>
    </cfRule>
    <cfRule type="cellIs" dxfId="186" priority="186" stopIfTrue="1" operator="greaterThan">
      <formula>$T$26</formula>
    </cfRule>
    <cfRule type="cellIs" dxfId="185" priority="187" stopIfTrue="1" operator="greaterThan">
      <formula>$S$26</formula>
    </cfRule>
  </conditionalFormatting>
  <conditionalFormatting sqref="D27:R27 AF27:AH27">
    <cfRule type="cellIs" dxfId="184" priority="181" stopIfTrue="1" operator="greaterThan">
      <formula>$U$27</formula>
    </cfRule>
    <cfRule type="cellIs" dxfId="183" priority="182" stopIfTrue="1" operator="greaterThan">
      <formula>$T$27</formula>
    </cfRule>
    <cfRule type="cellIs" dxfId="182" priority="183" stopIfTrue="1" operator="greaterThan">
      <formula>$S$27</formula>
    </cfRule>
    <cfRule type="cellIs" dxfId="181" priority="43" operator="equal">
      <formula>$X$27</formula>
    </cfRule>
  </conditionalFormatting>
  <conditionalFormatting sqref="D28:R28 AF28:AH28">
    <cfRule type="cellIs" dxfId="180" priority="177" stopIfTrue="1" operator="greaterThan">
      <formula>$U$28</formula>
    </cfRule>
    <cfRule type="cellIs" dxfId="179" priority="179" stopIfTrue="1" operator="greaterThan">
      <formula>$S$28</formula>
    </cfRule>
    <cfRule type="cellIs" dxfId="178" priority="42" operator="equal">
      <formula>$X$28</formula>
    </cfRule>
    <cfRule type="cellIs" dxfId="177" priority="178" stopIfTrue="1" operator="greaterThan">
      <formula>$T$28</formula>
    </cfRule>
  </conditionalFormatting>
  <conditionalFormatting sqref="D29:R29 AF29:AH29">
    <cfRule type="cellIs" dxfId="176" priority="174" stopIfTrue="1" operator="greaterThan">
      <formula>$T$29</formula>
    </cfRule>
    <cfRule type="cellIs" dxfId="175" priority="173" stopIfTrue="1" operator="greaterThan">
      <formula>$U$29</formula>
    </cfRule>
    <cfRule type="cellIs" dxfId="174" priority="175" stopIfTrue="1" operator="greaterThan">
      <formula>$S$29</formula>
    </cfRule>
    <cfRule type="cellIs" dxfId="173" priority="41" operator="equal">
      <formula>$X$29</formula>
    </cfRule>
  </conditionalFormatting>
  <conditionalFormatting sqref="D30:R30 AF30:AH30">
    <cfRule type="cellIs" dxfId="172" priority="40" operator="equal">
      <formula>$X$30</formula>
    </cfRule>
    <cfRule type="cellIs" dxfId="171" priority="169" stopIfTrue="1" operator="greaterThan">
      <formula>$U$30</formula>
    </cfRule>
    <cfRule type="cellIs" dxfId="170" priority="170" stopIfTrue="1" operator="greaterThan">
      <formula>$T$30</formula>
    </cfRule>
    <cfRule type="cellIs" dxfId="169" priority="171" stopIfTrue="1" operator="greaterThan">
      <formula>$S$30</formula>
    </cfRule>
  </conditionalFormatting>
  <conditionalFormatting sqref="D31:R31 AF31:AH31">
    <cfRule type="cellIs" dxfId="168" priority="39" operator="equal">
      <formula>$X$31</formula>
    </cfRule>
    <cfRule type="cellIs" dxfId="167" priority="167" stopIfTrue="1" operator="greaterThan">
      <formula>$S$31</formula>
    </cfRule>
    <cfRule type="cellIs" dxfId="166" priority="166" stopIfTrue="1" operator="greaterThan">
      <formula>$T$31</formula>
    </cfRule>
    <cfRule type="cellIs" dxfId="165" priority="165" stopIfTrue="1" operator="greaterThan">
      <formula>$U$31</formula>
    </cfRule>
  </conditionalFormatting>
  <conditionalFormatting sqref="D32:R32 AF32:AH32">
    <cfRule type="cellIs" dxfId="164" priority="38" operator="equal">
      <formula>$X$32</formula>
    </cfRule>
    <cfRule type="cellIs" dxfId="163" priority="162" stopIfTrue="1" operator="greaterThan">
      <formula>$T$32</formula>
    </cfRule>
    <cfRule type="cellIs" dxfId="162" priority="161" stopIfTrue="1" operator="greaterThan">
      <formula>$U$32</formula>
    </cfRule>
    <cfRule type="cellIs" dxfId="161" priority="163" stopIfTrue="1" operator="greaterThan">
      <formula>$S$32</formula>
    </cfRule>
  </conditionalFormatting>
  <conditionalFormatting sqref="D33:R33 AF33:AH33">
    <cfRule type="cellIs" dxfId="160" priority="37" operator="equal">
      <formula>$X$33</formula>
    </cfRule>
    <cfRule type="cellIs" dxfId="159" priority="157" stopIfTrue="1" operator="greaterThan">
      <formula>$U$33</formula>
    </cfRule>
    <cfRule type="cellIs" dxfId="158" priority="159" stopIfTrue="1" operator="greaterThan">
      <formula>$S$33</formula>
    </cfRule>
    <cfRule type="cellIs" dxfId="157" priority="158" stopIfTrue="1" operator="greaterThan">
      <formula>$T$33</formula>
    </cfRule>
  </conditionalFormatting>
  <conditionalFormatting sqref="D34:R34 AF34:AH34">
    <cfRule type="cellIs" dxfId="156" priority="36" operator="equal">
      <formula>$X$34</formula>
    </cfRule>
    <cfRule type="cellIs" dxfId="155" priority="155" stopIfTrue="1" operator="greaterThan">
      <formula>$S$34</formula>
    </cfRule>
    <cfRule type="cellIs" dxfId="154" priority="154" stopIfTrue="1" operator="greaterThan">
      <formula>$T$34</formula>
    </cfRule>
    <cfRule type="cellIs" dxfId="153" priority="153" stopIfTrue="1" operator="greaterThan">
      <formula>$U$34</formula>
    </cfRule>
  </conditionalFormatting>
  <conditionalFormatting sqref="D35:R35 AF35:AH35">
    <cfRule type="cellIs" dxfId="152" priority="35" operator="equal">
      <formula>$X$35</formula>
    </cfRule>
    <cfRule type="cellIs" dxfId="151" priority="151" stopIfTrue="1" operator="greaterThan">
      <formula>$S$35</formula>
    </cfRule>
    <cfRule type="cellIs" dxfId="150" priority="150" stopIfTrue="1" operator="greaterThan">
      <formula>$T$35</formula>
    </cfRule>
    <cfRule type="cellIs" dxfId="149" priority="149" stopIfTrue="1" operator="greaterThan">
      <formula>$U$35</formula>
    </cfRule>
  </conditionalFormatting>
  <conditionalFormatting sqref="D36:R36 AF36:AH36">
    <cfRule type="cellIs" dxfId="148" priority="34" operator="equal">
      <formula>$X$36</formula>
    </cfRule>
    <cfRule type="cellIs" dxfId="147" priority="145" stopIfTrue="1" operator="greaterThan">
      <formula>$U$36</formula>
    </cfRule>
    <cfRule type="cellIs" dxfId="146" priority="146" stopIfTrue="1" operator="greaterThan">
      <formula>$T$36</formula>
    </cfRule>
    <cfRule type="cellIs" dxfId="145" priority="147" stopIfTrue="1" operator="greaterThan">
      <formula>$S$36</formula>
    </cfRule>
  </conditionalFormatting>
  <conditionalFormatting sqref="D37:R37 AF37:AH37">
    <cfRule type="cellIs" dxfId="144" priority="143" stopIfTrue="1" operator="greaterThan">
      <formula>$S$37</formula>
    </cfRule>
    <cfRule type="cellIs" dxfId="143" priority="33" operator="equal">
      <formula>$X$37</formula>
    </cfRule>
    <cfRule type="cellIs" dxfId="142" priority="141" stopIfTrue="1" operator="greaterThan">
      <formula>$U$37</formula>
    </cfRule>
    <cfRule type="cellIs" dxfId="141" priority="142" stopIfTrue="1" operator="greaterThan">
      <formula>$T$37</formula>
    </cfRule>
  </conditionalFormatting>
  <conditionalFormatting sqref="D38:R38 AF38:AH38">
    <cfRule type="cellIs" dxfId="140" priority="138" stopIfTrue="1" operator="greaterThan">
      <formula>$T$38</formula>
    </cfRule>
    <cfRule type="cellIs" dxfId="139" priority="139" stopIfTrue="1" operator="greaterThan">
      <formula>$S$38</formula>
    </cfRule>
    <cfRule type="cellIs" dxfId="138" priority="137" stopIfTrue="1" operator="greaterThan">
      <formula>$U$38</formula>
    </cfRule>
    <cfRule type="cellIs" dxfId="137" priority="32" operator="equal">
      <formula>$X$38</formula>
    </cfRule>
  </conditionalFormatting>
  <conditionalFormatting sqref="D39:R39 AF39:AH39">
    <cfRule type="cellIs" dxfId="136" priority="133" stopIfTrue="1" operator="greaterThan">
      <formula>$U$39</formula>
    </cfRule>
    <cfRule type="cellIs" dxfId="135" priority="134" stopIfTrue="1" operator="greaterThan">
      <formula>$T$39</formula>
    </cfRule>
    <cfRule type="cellIs" dxfId="134" priority="31" operator="equal">
      <formula>$X$39</formula>
    </cfRule>
    <cfRule type="cellIs" dxfId="133" priority="135" stopIfTrue="1" operator="greaterThan">
      <formula>$S$39</formula>
    </cfRule>
  </conditionalFormatting>
  <conditionalFormatting sqref="D40:R40 AF40:AH40">
    <cfRule type="cellIs" dxfId="132" priority="129" stopIfTrue="1" operator="greaterThan">
      <formula>$U$40</formula>
    </cfRule>
    <cfRule type="cellIs" dxfId="131" priority="30" operator="equal">
      <formula>$X$40</formula>
    </cfRule>
    <cfRule type="cellIs" dxfId="130" priority="130" stopIfTrue="1" operator="greaterThan">
      <formula>$T$40</formula>
    </cfRule>
    <cfRule type="cellIs" dxfId="129" priority="131" stopIfTrue="1" operator="greaterThan">
      <formula>$S$40</formula>
    </cfRule>
  </conditionalFormatting>
  <conditionalFormatting sqref="D41:R41 AF41:AH41">
    <cfRule type="cellIs" dxfId="128" priority="29" operator="equal">
      <formula>$X$41</formula>
    </cfRule>
    <cfRule type="cellIs" dxfId="127" priority="125" stopIfTrue="1" operator="greaterThan">
      <formula>$U$41</formula>
    </cfRule>
    <cfRule type="cellIs" dxfId="126" priority="126" stopIfTrue="1" operator="greaterThan">
      <formula>$T$41</formula>
    </cfRule>
    <cfRule type="cellIs" dxfId="125" priority="127" stopIfTrue="1" operator="greaterThan">
      <formula>$S$41</formula>
    </cfRule>
  </conditionalFormatting>
  <conditionalFormatting sqref="D42:R42 AF42:AH42">
    <cfRule type="cellIs" dxfId="124" priority="123" stopIfTrue="1" operator="greaterThan">
      <formula>$S$42</formula>
    </cfRule>
    <cfRule type="cellIs" dxfId="123" priority="121" stopIfTrue="1" operator="greaterThan">
      <formula>$U$42</formula>
    </cfRule>
    <cfRule type="cellIs" dxfId="122" priority="122" stopIfTrue="1" operator="greaterThan">
      <formula>$T$42</formula>
    </cfRule>
    <cfRule type="cellIs" dxfId="121" priority="28" operator="equal">
      <formula>$X$42</formula>
    </cfRule>
  </conditionalFormatting>
  <conditionalFormatting sqref="D43:R43 AF43:AH43">
    <cfRule type="cellIs" dxfId="120" priority="118" stopIfTrue="1" operator="greaterThan">
      <formula>$T$43</formula>
    </cfRule>
    <cfRule type="cellIs" dxfId="119" priority="117" stopIfTrue="1" operator="greaterThan">
      <formula>$U$43</formula>
    </cfRule>
    <cfRule type="cellIs" dxfId="118" priority="27" operator="equal">
      <formula>$X$43</formula>
    </cfRule>
    <cfRule type="cellIs" dxfId="117" priority="119" stopIfTrue="1" operator="greaterThan">
      <formula>$S$43</formula>
    </cfRule>
  </conditionalFormatting>
  <conditionalFormatting sqref="D44:R44 AF44:AH44">
    <cfRule type="cellIs" dxfId="116" priority="115" stopIfTrue="1" operator="greaterThan">
      <formula>$S$44</formula>
    </cfRule>
    <cfRule type="cellIs" dxfId="115" priority="113" stopIfTrue="1" operator="greaterThan">
      <formula>$U$44</formula>
    </cfRule>
    <cfRule type="cellIs" dxfId="114" priority="114" stopIfTrue="1" operator="greaterThan">
      <formula>$T$44</formula>
    </cfRule>
    <cfRule type="cellIs" dxfId="113" priority="26" operator="equal">
      <formula>$X$44</formula>
    </cfRule>
  </conditionalFormatting>
  <conditionalFormatting sqref="D45:R45 AF45:AH45">
    <cfRule type="cellIs" dxfId="112" priority="25" operator="equal">
      <formula>$X$45</formula>
    </cfRule>
    <cfRule type="cellIs" dxfId="111" priority="109" stopIfTrue="1" operator="greaterThan">
      <formula>$U$45</formula>
    </cfRule>
    <cfRule type="cellIs" dxfId="110" priority="110" stopIfTrue="1" operator="greaterThan">
      <formula>$T$45</formula>
    </cfRule>
    <cfRule type="cellIs" dxfId="109" priority="111" stopIfTrue="1" operator="greaterThan">
      <formula>$S$45</formula>
    </cfRule>
  </conditionalFormatting>
  <conditionalFormatting sqref="D46:R46 AF46:AH46">
    <cfRule type="cellIs" dxfId="108" priority="106" stopIfTrue="1" operator="greaterThan">
      <formula>$T$46</formula>
    </cfRule>
    <cfRule type="cellIs" dxfId="107" priority="24" operator="equal">
      <formula>$X$46</formula>
    </cfRule>
    <cfRule type="cellIs" dxfId="106" priority="107" stopIfTrue="1" operator="greaterThan">
      <formula>$S$46</formula>
    </cfRule>
    <cfRule type="cellIs" dxfId="105" priority="105" stopIfTrue="1" operator="greaterThan">
      <formula>$U$46</formula>
    </cfRule>
  </conditionalFormatting>
  <conditionalFormatting sqref="D47:R47 AF47:AH47">
    <cfRule type="cellIs" dxfId="104" priority="103" stopIfTrue="1" operator="greaterThan">
      <formula>$S$47</formula>
    </cfRule>
    <cfRule type="cellIs" dxfId="103" priority="102" stopIfTrue="1" operator="greaterThan">
      <formula>$T$47</formula>
    </cfRule>
    <cfRule type="cellIs" dxfId="102" priority="101" stopIfTrue="1" operator="greaterThan">
      <formula>$U$47</formula>
    </cfRule>
    <cfRule type="cellIs" dxfId="101" priority="23" operator="equal">
      <formula>$X$47</formula>
    </cfRule>
  </conditionalFormatting>
  <conditionalFormatting sqref="D48:R48 AF48:AH48">
    <cfRule type="cellIs" dxfId="100" priority="22" operator="equal">
      <formula>$X$48</formula>
    </cfRule>
    <cfRule type="cellIs" dxfId="99" priority="99" stopIfTrue="1" operator="greaterThan">
      <formula>$S$48</formula>
    </cfRule>
    <cfRule type="cellIs" dxfId="98" priority="97" stopIfTrue="1" operator="greaterThan">
      <formula>$U$48</formula>
    </cfRule>
    <cfRule type="cellIs" dxfId="97" priority="98" stopIfTrue="1" operator="greaterThan">
      <formula>$T$48</formula>
    </cfRule>
  </conditionalFormatting>
  <conditionalFormatting sqref="D49:R49 AF49:AH49">
    <cfRule type="cellIs" dxfId="96" priority="93" stopIfTrue="1" operator="greaterThan">
      <formula>$U$49</formula>
    </cfRule>
    <cfRule type="cellIs" dxfId="95" priority="95" stopIfTrue="1" operator="greaterThan">
      <formula>$S$49</formula>
    </cfRule>
    <cfRule type="cellIs" dxfId="94" priority="21" operator="equal">
      <formula>$X$49</formula>
    </cfRule>
    <cfRule type="cellIs" dxfId="93" priority="94" stopIfTrue="1" operator="greaterThan">
      <formula>$T$49</formula>
    </cfRule>
  </conditionalFormatting>
  <conditionalFormatting sqref="D50:R50 AF50:AH50">
    <cfRule type="cellIs" dxfId="92" priority="90" stopIfTrue="1" operator="greaterThan">
      <formula>$T$50</formula>
    </cfRule>
    <cfRule type="cellIs" dxfId="91" priority="89" stopIfTrue="1" operator="greaterThan">
      <formula>$U$50</formula>
    </cfRule>
    <cfRule type="cellIs" dxfId="90" priority="20" operator="equal">
      <formula>$X$50</formula>
    </cfRule>
    <cfRule type="cellIs" dxfId="89" priority="91" stopIfTrue="1" operator="greaterThan">
      <formula>$S$50</formula>
    </cfRule>
  </conditionalFormatting>
  <conditionalFormatting sqref="D51:R51 AF51:AH51">
    <cfRule type="cellIs" dxfId="88" priority="86" stopIfTrue="1" operator="greaterThan">
      <formula>$T$51</formula>
    </cfRule>
    <cfRule type="cellIs" dxfId="87" priority="87" stopIfTrue="1" operator="greaterThan">
      <formula>$S$51</formula>
    </cfRule>
    <cfRule type="cellIs" dxfId="86" priority="19" operator="equal">
      <formula>$X$51</formula>
    </cfRule>
    <cfRule type="cellIs" dxfId="85" priority="85" stopIfTrue="1" operator="greaterThan">
      <formula>$U$51</formula>
    </cfRule>
  </conditionalFormatting>
  <conditionalFormatting sqref="D52:R52 AF52:AH52">
    <cfRule type="cellIs" dxfId="84" priority="75" stopIfTrue="1" operator="notBetween">
      <formula>$U$52</formula>
      <formula>$V$52</formula>
    </cfRule>
  </conditionalFormatting>
  <conditionalFormatting sqref="D53:R53 AF53:AH53">
    <cfRule type="cellIs" dxfId="83" priority="74" stopIfTrue="1" operator="notEqual">
      <formula>$V$53</formula>
    </cfRule>
  </conditionalFormatting>
  <conditionalFormatting sqref="D54:R54 AF54:AH54">
    <cfRule type="cellIs" dxfId="82" priority="73" stopIfTrue="1" operator="notEqual">
      <formula>$V$54</formula>
    </cfRule>
  </conditionalFormatting>
  <conditionalFormatting sqref="D55:R55 AF55:AH55">
    <cfRule type="cellIs" dxfId="81" priority="82" stopIfTrue="1" operator="greaterThan">
      <formula>$T$55</formula>
    </cfRule>
    <cfRule type="cellIs" dxfId="80" priority="81" stopIfTrue="1" operator="greaterThan">
      <formula>$U$55</formula>
    </cfRule>
    <cfRule type="cellIs" dxfId="79" priority="83" stopIfTrue="1" operator="greaterThan">
      <formula>$S$55</formula>
    </cfRule>
    <cfRule type="cellIs" dxfId="78" priority="18" operator="equal">
      <formula>$X$55</formula>
    </cfRule>
  </conditionalFormatting>
  <conditionalFormatting sqref="D56:R56 AF56:AH56">
    <cfRule type="cellIs" dxfId="77" priority="79" stopIfTrue="1" operator="greaterThan">
      <formula>$S$56</formula>
    </cfRule>
    <cfRule type="cellIs" dxfId="76" priority="78" stopIfTrue="1" operator="greaterThan">
      <formula>$T$56</formula>
    </cfRule>
    <cfRule type="cellIs" dxfId="75" priority="77" stopIfTrue="1" operator="greaterThan">
      <formula>$U$56</formula>
    </cfRule>
    <cfRule type="cellIs" dxfId="74" priority="17" operator="equal">
      <formula>$X$56</formula>
    </cfRule>
  </conditionalFormatting>
  <conditionalFormatting sqref="P6">
    <cfRule type="cellIs" dxfId="73" priority="3" stopIfTrue="1" operator="greaterThan">
      <formula>$U$6</formula>
    </cfRule>
    <cfRule type="cellIs" dxfId="72" priority="4" stopIfTrue="1" operator="greaterThan">
      <formula>$T$6</formula>
    </cfRule>
    <cfRule type="cellIs" dxfId="71" priority="5" stopIfTrue="1" operator="greaterThan">
      <formula>$S$6</formula>
    </cfRule>
    <cfRule type="cellIs" dxfId="70" priority="2" stopIfTrue="1" operator="greaterThan">
      <formula>$V$6</formula>
    </cfRule>
  </conditionalFormatting>
  <conditionalFormatting sqref="P7:R7">
    <cfRule type="cellIs" dxfId="69" priority="1" stopIfTrue="1" operator="equal">
      <formula>$V$7</formula>
    </cfRule>
  </conditionalFormatting>
  <conditionalFormatting sqref="P8:R56">
    <cfRule type="cellIs" dxfId="68" priority="7" stopIfTrue="1" operator="equal">
      <formula>$W$6</formula>
    </cfRule>
    <cfRule type="cellIs" dxfId="67" priority="8" stopIfTrue="1" operator="greaterThan">
      <formula>$V$8</formula>
    </cfRule>
    <cfRule type="cellIs" dxfId="66" priority="10" stopIfTrue="1" operator="greaterThan">
      <formula>$T$8</formula>
    </cfRule>
    <cfRule type="cellIs" dxfId="65" priority="11" stopIfTrue="1" operator="greaterThan">
      <formula>$S$8</formula>
    </cfRule>
    <cfRule type="cellIs" dxfId="64" priority="9" stopIfTrue="1" operator="greaterThan">
      <formula>$U$8</formula>
    </cfRule>
    <cfRule type="cellIs" dxfId="63" priority="6" stopIfTrue="1" operator="equal">
      <formula>$X$8</formula>
    </cfRule>
  </conditionalFormatting>
  <conditionalFormatting sqref="AF6">
    <cfRule type="cellIs" dxfId="62" priority="16" stopIfTrue="1" operator="greaterThan">
      <formula>$S$6</formula>
    </cfRule>
    <cfRule type="cellIs" dxfId="61" priority="15" stopIfTrue="1" operator="greaterThan">
      <formula>$T$6</formula>
    </cfRule>
    <cfRule type="cellIs" dxfId="60" priority="14" stopIfTrue="1" operator="greaterThan">
      <formula>$U$6</formula>
    </cfRule>
    <cfRule type="cellIs" dxfId="59" priority="13" stopIfTrue="1" operator="greaterThan">
      <formula>$V$6</formula>
    </cfRule>
  </conditionalFormatting>
  <conditionalFormatting sqref="AF7:AH7">
    <cfRule type="cellIs" dxfId="58" priority="12" stopIfTrue="1" operator="equal">
      <formula>$V$7</formula>
    </cfRule>
  </conditionalFormatting>
  <conditionalFormatting sqref="AF8:AH56 D8:O8">
    <cfRule type="cellIs" dxfId="57" priority="55" stopIfTrue="1" operator="equal">
      <formula>$X$8</formula>
    </cfRule>
  </conditionalFormatting>
  <conditionalFormatting sqref="AF8:AH56">
    <cfRule type="cellIs" dxfId="56" priority="68" stopIfTrue="1" operator="equal">
      <formula>$W$6</formula>
    </cfRule>
    <cfRule type="cellIs" dxfId="55" priority="256" stopIfTrue="1" operator="greaterThan">
      <formula>$V$8</formula>
    </cfRule>
    <cfRule type="cellIs" dxfId="54" priority="257" stopIfTrue="1" operator="greaterThan">
      <formula>$U$8</formula>
    </cfRule>
    <cfRule type="cellIs" dxfId="53" priority="258" stopIfTrue="1" operator="greaterThan">
      <formula>$T$8</formula>
    </cfRule>
    <cfRule type="cellIs" dxfId="52" priority="259" stopIfTrue="1" operator="greaterThan">
      <formula>$S$8</formula>
    </cfRule>
  </conditionalFormatting>
  <conditionalFormatting sqref="AF9:AH9 D9:R9">
    <cfRule type="cellIs" dxfId="51" priority="62" operator="equal">
      <formula>$X$9</formula>
    </cfRule>
    <cfRule type="cellIs" dxfId="50" priority="252" stopIfTrue="1" operator="greaterThan">
      <formula>$V$9</formula>
    </cfRule>
  </conditionalFormatting>
  <conditionalFormatting sqref="AF10:AH10 D10:R10">
    <cfRule type="cellIs" dxfId="49" priority="61" stopIfTrue="1" operator="equal">
      <formula>$X$10</formula>
    </cfRule>
    <cfRule type="cellIs" dxfId="48" priority="248" stopIfTrue="1" operator="greaterThan">
      <formula>$V$10</formula>
    </cfRule>
  </conditionalFormatting>
  <conditionalFormatting sqref="AF11:AH11 D11:R11">
    <cfRule type="cellIs" dxfId="47" priority="60" stopIfTrue="1" operator="equal">
      <formula>$X$11</formula>
    </cfRule>
    <cfRule type="cellIs" dxfId="46" priority="244" stopIfTrue="1" operator="greaterThan">
      <formula>$V$11</formula>
    </cfRule>
  </conditionalFormatting>
  <conditionalFormatting sqref="AF12:AH12 D12:R12">
    <cfRule type="cellIs" dxfId="45" priority="240" stopIfTrue="1" operator="greaterThan">
      <formula>$V$12</formula>
    </cfRule>
    <cfRule type="cellIs" dxfId="44" priority="59" stopIfTrue="1" operator="equal">
      <formula>$X$12</formula>
    </cfRule>
  </conditionalFormatting>
  <conditionalFormatting sqref="AF13:AH13 D13:R13">
    <cfRule type="cellIs" dxfId="43" priority="236" stopIfTrue="1" operator="greaterThan">
      <formula>$V$13</formula>
    </cfRule>
    <cfRule type="cellIs" dxfId="42" priority="58" operator="equal">
      <formula>$X$13</formula>
    </cfRule>
  </conditionalFormatting>
  <conditionalFormatting sqref="AF14:AH14 D14:R14">
    <cfRule type="cellIs" dxfId="41" priority="57" operator="equal">
      <formula>$X$14</formula>
    </cfRule>
    <cfRule type="cellIs" dxfId="40" priority="232" stopIfTrue="1" operator="greaterThan">
      <formula>$V$14</formula>
    </cfRule>
  </conditionalFormatting>
  <conditionalFormatting sqref="AF15:AH15 D15:R15">
    <cfRule type="cellIs" dxfId="39" priority="56" operator="equal">
      <formula>$X$15</formula>
    </cfRule>
    <cfRule type="cellIs" dxfId="38" priority="228" stopIfTrue="1" operator="greaterThan">
      <formula>$V$15</formula>
    </cfRule>
  </conditionalFormatting>
  <conditionalFormatting sqref="AF16:AH16 D16:R16">
    <cfRule type="cellIs" dxfId="37" priority="224" stopIfTrue="1" operator="greaterThan">
      <formula>$V$16</formula>
    </cfRule>
  </conditionalFormatting>
  <conditionalFormatting sqref="AF17:AH17 D17:R17">
    <cfRule type="cellIs" dxfId="36" priority="220" stopIfTrue="1" operator="greaterThan">
      <formula>$V$17</formula>
    </cfRule>
  </conditionalFormatting>
  <conditionalFormatting sqref="AF18:AH18 D18:R18">
    <cfRule type="cellIs" dxfId="35" priority="216" stopIfTrue="1" operator="greaterThan">
      <formula>$V$18</formula>
    </cfRule>
  </conditionalFormatting>
  <conditionalFormatting sqref="AF19:AH19 D19:R19">
    <cfRule type="cellIs" dxfId="34" priority="212" stopIfTrue="1" operator="greaterThan">
      <formula>$V$19</formula>
    </cfRule>
  </conditionalFormatting>
  <conditionalFormatting sqref="AF20:AH20 D20:R20">
    <cfRule type="cellIs" dxfId="33" priority="208" stopIfTrue="1" operator="greaterThan">
      <formula>$V$20</formula>
    </cfRule>
  </conditionalFormatting>
  <conditionalFormatting sqref="AF21:AH21 D21:R21">
    <cfRule type="cellIs" dxfId="32" priority="204" stopIfTrue="1" operator="greaterThan">
      <formula>$V$21</formula>
    </cfRule>
  </conditionalFormatting>
  <conditionalFormatting sqref="AF22:AH22 D22:R22">
    <cfRule type="cellIs" dxfId="31" priority="200" stopIfTrue="1" operator="greaterThan">
      <formula>$V$22</formula>
    </cfRule>
  </conditionalFormatting>
  <conditionalFormatting sqref="AF23:AH23 D23:R23">
    <cfRule type="cellIs" dxfId="30" priority="196" stopIfTrue="1" operator="greaterThan">
      <formula>$V$23</formula>
    </cfRule>
  </conditionalFormatting>
  <conditionalFormatting sqref="AF24:AH24 D24:R24">
    <cfRule type="cellIs" dxfId="29" priority="192" stopIfTrue="1" operator="greaterThan">
      <formula>$V$24</formula>
    </cfRule>
  </conditionalFormatting>
  <conditionalFormatting sqref="AF25:AH25 D25:R25">
    <cfRule type="cellIs" dxfId="28" priority="188" stopIfTrue="1" operator="greaterThan">
      <formula>$V$25</formula>
    </cfRule>
  </conditionalFormatting>
  <conditionalFormatting sqref="AF26:AH26 D26:R26">
    <cfRule type="cellIs" dxfId="27" priority="184" stopIfTrue="1" operator="greaterThan">
      <formula>$V$26</formula>
    </cfRule>
  </conditionalFormatting>
  <conditionalFormatting sqref="AF27:AH27 D27:R27">
    <cfRule type="cellIs" dxfId="26" priority="180" stopIfTrue="1" operator="greaterThan">
      <formula>$V$27</formula>
    </cfRule>
  </conditionalFormatting>
  <conditionalFormatting sqref="AF28:AH28 D28:R28">
    <cfRule type="cellIs" dxfId="25" priority="176" stopIfTrue="1" operator="greaterThan">
      <formula>$V$28</formula>
    </cfRule>
  </conditionalFormatting>
  <conditionalFormatting sqref="AF29:AH29 D29:R29">
    <cfRule type="cellIs" dxfId="24" priority="172" stopIfTrue="1" operator="greaterThan">
      <formula>$V$29</formula>
    </cfRule>
  </conditionalFormatting>
  <conditionalFormatting sqref="AF30:AH30 D30:R30">
    <cfRule type="cellIs" dxfId="23" priority="168" stopIfTrue="1" operator="greaterThan">
      <formula>$V$30</formula>
    </cfRule>
  </conditionalFormatting>
  <conditionalFormatting sqref="AF31:AH31 D31:R31">
    <cfRule type="cellIs" dxfId="22" priority="164" stopIfTrue="1" operator="greaterThan">
      <formula>$V$31</formula>
    </cfRule>
  </conditionalFormatting>
  <conditionalFormatting sqref="AF32:AH32 D32:R32">
    <cfRule type="cellIs" dxfId="21" priority="160" stopIfTrue="1" operator="greaterThan">
      <formula>$V$32</formula>
    </cfRule>
  </conditionalFormatting>
  <conditionalFormatting sqref="AF33:AH33 D33:R33">
    <cfRule type="cellIs" dxfId="20" priority="156" stopIfTrue="1" operator="greaterThan">
      <formula>$V$33</formula>
    </cfRule>
  </conditionalFormatting>
  <conditionalFormatting sqref="AF34:AH34 D34:R34">
    <cfRule type="cellIs" dxfId="19" priority="152" stopIfTrue="1" operator="greaterThan">
      <formula>$V$34</formula>
    </cfRule>
  </conditionalFormatting>
  <conditionalFormatting sqref="AF35:AH35 D35:R35">
    <cfRule type="cellIs" dxfId="18" priority="148" stopIfTrue="1" operator="greaterThan">
      <formula>$V$35</formula>
    </cfRule>
  </conditionalFormatting>
  <conditionalFormatting sqref="AF36:AH36 D36:R36">
    <cfRule type="cellIs" dxfId="17" priority="144" stopIfTrue="1" operator="greaterThan">
      <formula>$V$36</formula>
    </cfRule>
  </conditionalFormatting>
  <conditionalFormatting sqref="AF37:AH37 D37:R37">
    <cfRule type="cellIs" dxfId="16" priority="140" stopIfTrue="1" operator="greaterThan">
      <formula>$V$37</formula>
    </cfRule>
  </conditionalFormatting>
  <conditionalFormatting sqref="AF38:AH38 D38:R38">
    <cfRule type="cellIs" dxfId="15" priority="136" stopIfTrue="1" operator="greaterThan">
      <formula>$V$38</formula>
    </cfRule>
  </conditionalFormatting>
  <conditionalFormatting sqref="AF39:AH39 D39:R39">
    <cfRule type="cellIs" dxfId="14" priority="132" stopIfTrue="1" operator="greaterThan">
      <formula>$V$39</formula>
    </cfRule>
  </conditionalFormatting>
  <conditionalFormatting sqref="AF40:AH40 D40:R40">
    <cfRule type="cellIs" dxfId="13" priority="128" stopIfTrue="1" operator="greaterThan">
      <formula>$V$40</formula>
    </cfRule>
  </conditionalFormatting>
  <conditionalFormatting sqref="AF41:AH41 D41:R41">
    <cfRule type="cellIs" dxfId="12" priority="124" stopIfTrue="1" operator="greaterThan">
      <formula>$V$41</formula>
    </cfRule>
  </conditionalFormatting>
  <conditionalFormatting sqref="AF42:AH42 D42:R42">
    <cfRule type="cellIs" dxfId="11" priority="120" stopIfTrue="1" operator="greaterThan">
      <formula>$V$42</formula>
    </cfRule>
  </conditionalFormatting>
  <conditionalFormatting sqref="AF43:AH43 D43:R43">
    <cfRule type="cellIs" dxfId="10" priority="116" stopIfTrue="1" operator="greaterThan">
      <formula>$V$43</formula>
    </cfRule>
  </conditionalFormatting>
  <conditionalFormatting sqref="AF44:AH44 D44:R44">
    <cfRule type="cellIs" dxfId="9" priority="112" stopIfTrue="1" operator="greaterThan">
      <formula>$V$44</formula>
    </cfRule>
  </conditionalFormatting>
  <conditionalFormatting sqref="AF45:AH45 D45:R45">
    <cfRule type="cellIs" dxfId="8" priority="108" stopIfTrue="1" operator="greaterThan">
      <formula>$V$45</formula>
    </cfRule>
  </conditionalFormatting>
  <conditionalFormatting sqref="AF46:AH46 D46:R46">
    <cfRule type="cellIs" dxfId="7" priority="104" stopIfTrue="1" operator="greaterThan">
      <formula>$V$46</formula>
    </cfRule>
  </conditionalFormatting>
  <conditionalFormatting sqref="AF47:AH47 D47:R47">
    <cfRule type="cellIs" dxfId="6" priority="100" stopIfTrue="1" operator="greaterThan">
      <formula>$V$47</formula>
    </cfRule>
  </conditionalFormatting>
  <conditionalFormatting sqref="AF48:AH48 D48:R48">
    <cfRule type="cellIs" dxfId="5" priority="96" stopIfTrue="1" operator="greaterThan">
      <formula>$V$48</formula>
    </cfRule>
  </conditionalFormatting>
  <conditionalFormatting sqref="AF49:AH49 D49:R49">
    <cfRule type="cellIs" dxfId="4" priority="92" stopIfTrue="1" operator="greaterThan">
      <formula>$V$49</formula>
    </cfRule>
  </conditionalFormatting>
  <conditionalFormatting sqref="AF50:AH50 D50:R50">
    <cfRule type="cellIs" dxfId="3" priority="88" stopIfTrue="1" operator="greaterThan">
      <formula>$V$50</formula>
    </cfRule>
  </conditionalFormatting>
  <conditionalFormatting sqref="AF51:AH51 D51:R51">
    <cfRule type="cellIs" dxfId="2" priority="84" stopIfTrue="1" operator="greaterThan">
      <formula>$V$51</formula>
    </cfRule>
  </conditionalFormatting>
  <conditionalFormatting sqref="AF52:AH52 D52:R52">
    <cfRule type="cellIs" priority="72" stopIfTrue="1" operator="equal">
      <formula>$T$52</formula>
    </cfRule>
  </conditionalFormatting>
  <conditionalFormatting sqref="AF53:AH53 D53:R53">
    <cfRule type="cellIs" priority="71" stopIfTrue="1" operator="equal">
      <formula>$U$53</formula>
    </cfRule>
  </conditionalFormatting>
  <conditionalFormatting sqref="AF54:AH54 D54:R54">
    <cfRule type="cellIs" priority="70" stopIfTrue="1" operator="equal">
      <formula>$U$54</formula>
    </cfRule>
  </conditionalFormatting>
  <conditionalFormatting sqref="AF55:AH55 D55:R55">
    <cfRule type="cellIs" dxfId="1" priority="80" stopIfTrue="1" operator="greaterThan">
      <formula>$V$55</formula>
    </cfRule>
  </conditionalFormatting>
  <conditionalFormatting sqref="AF56:AH56 D56:R56">
    <cfRule type="cellIs" dxfId="0" priority="76" stopIfTrue="1" operator="greaterThan">
      <formula>$V$56</formula>
    </cfRule>
  </conditionalFormatting>
  <pageMargins left="3.937007874015748E-2" right="3.937007874015748E-2" top="0.35433070866141736" bottom="0.35433070866141736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新長岡浄水場</vt:lpstr>
      <vt:lpstr>梨子木平浄水場</vt:lpstr>
      <vt:lpstr>北部浄水場</vt:lpstr>
      <vt:lpstr>中央配水池</vt:lpstr>
      <vt:lpstr>桃泉浄水場</vt:lpstr>
      <vt:lpstr>南部浄水場</vt:lpstr>
      <vt:lpstr>新井浄水場</vt:lpstr>
      <vt:lpstr>新井浄水場!Print_Area</vt:lpstr>
      <vt:lpstr>新長岡浄水場!Print_Area</vt:lpstr>
      <vt:lpstr>中央配水池!Print_Area</vt:lpstr>
      <vt:lpstr>桃泉浄水場!Print_Area</vt:lpstr>
      <vt:lpstr>南部浄水場!Print_Area</vt:lpstr>
      <vt:lpstr>北部浄水場!Print_Area</vt:lpstr>
      <vt:lpstr>梨子木平浄水場!Print_Area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kankyouo99</dc:creator>
  <cp:lastModifiedBy>浅見　涼子</cp:lastModifiedBy>
  <cp:lastPrinted>2025-08-23T04:45:28Z</cp:lastPrinted>
  <dcterms:created xsi:type="dcterms:W3CDTF">2015-03-20T08:50:54Z</dcterms:created>
  <dcterms:modified xsi:type="dcterms:W3CDTF">2025-09-03T04:45:43Z</dcterms:modified>
</cp:coreProperties>
</file>